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ate1904="1" defaultThemeVersion="124226"/>
  <mc:AlternateContent xmlns:mc="http://schemas.openxmlformats.org/markup-compatibility/2006">
    <mc:Choice Requires="x15">
      <x15ac:absPath xmlns:x15ac="http://schemas.microsoft.com/office/spreadsheetml/2010/11/ac" url="C:\Users\bhalfman\Documents\beefer spreadsheets\undated-names\"/>
    </mc:Choice>
  </mc:AlternateContent>
  <xr:revisionPtr revIDLastSave="0" documentId="8_{A076B251-BC97-44A8-8DC7-117A65B1F740}" xr6:coauthVersionLast="45" xr6:coauthVersionMax="45" xr10:uidLastSave="{00000000-0000-0000-0000-000000000000}"/>
  <workbookProtection workbookAlgorithmName="SHA-512" workbookHashValue="nBWON7Awvns8Te3MkO3EbPX2115FylEyLYoNizZQrtcMVvfgl3SVRJ0q1UaZZ9LBUwokzp/buSgBT47nLayIRQ==" workbookSaltValue="dZF6fcZKf3hRXjMpgnZQNA==" workbookSpinCount="100000" lockStructure="1"/>
  <bookViews>
    <workbookView xWindow="-120" yWindow="-120" windowWidth="29040" windowHeight="15840" tabRatio="500" xr2:uid="{00000000-000D-0000-FFFF-FFFF00000000}"/>
  </bookViews>
  <sheets>
    <sheet name="INSTRUCTIONS" sheetId="2" r:id="rId1"/>
    <sheet name="YARDAGE CALCULATOR" sheetId="1" r:id="rId2"/>
    <sheet name="LABOR AND MANAGEMENT WORKSHEET" sheetId="3" r:id="rId3"/>
  </sheets>
  <definedNames>
    <definedName name="_xlnm.Print_Titles" localSheetId="1">'YARDAGE CALCULATOR'!$1:$1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1" i="1" l="1"/>
  <c r="G114" i="1"/>
  <c r="D36" i="1"/>
  <c r="D37" i="1"/>
  <c r="D38" i="1"/>
  <c r="D39" i="1"/>
  <c r="D40" i="1"/>
  <c r="D41" i="1"/>
  <c r="D45" i="1" s="1"/>
  <c r="B105" i="1" s="1"/>
  <c r="D42" i="1"/>
  <c r="D43" i="1"/>
  <c r="D44" i="1"/>
  <c r="D65" i="1"/>
  <c r="D66" i="1"/>
  <c r="D67" i="1"/>
  <c r="D74" i="1" s="1"/>
  <c r="B106" i="1" s="1"/>
  <c r="G116" i="1" s="1"/>
  <c r="D68" i="1"/>
  <c r="D69" i="1"/>
  <c r="D70" i="1"/>
  <c r="D71" i="1"/>
  <c r="D72" i="1"/>
  <c r="D73" i="1"/>
  <c r="B28" i="1"/>
  <c r="B30" i="1"/>
  <c r="G117" i="1"/>
  <c r="G118" i="1"/>
  <c r="G119" i="1"/>
  <c r="G120" i="1"/>
  <c r="G121" i="1"/>
  <c r="G122" i="1"/>
  <c r="G49" i="1"/>
  <c r="G50" i="1"/>
  <c r="G51" i="1"/>
  <c r="G52" i="1"/>
  <c r="G53" i="1"/>
  <c r="G54" i="1"/>
  <c r="G55" i="1"/>
  <c r="G56" i="1"/>
  <c r="G57" i="1"/>
  <c r="G58" i="1"/>
  <c r="G59" i="1"/>
  <c r="G60" i="1"/>
  <c r="D88" i="1"/>
  <c r="F88" i="1"/>
  <c r="D89" i="1"/>
  <c r="F89" i="1" s="1"/>
  <c r="D90" i="1"/>
  <c r="F90" i="1"/>
  <c r="D91" i="1"/>
  <c r="F91" i="1" s="1"/>
  <c r="D92" i="1"/>
  <c r="F92" i="1" s="1"/>
  <c r="D93" i="1"/>
  <c r="F93" i="1" s="1"/>
  <c r="D94" i="1"/>
  <c r="F94" i="1" s="1"/>
  <c r="D95" i="1"/>
  <c r="F95" i="1" s="1"/>
  <c r="D96" i="1"/>
  <c r="F96" i="1"/>
  <c r="D97" i="1"/>
  <c r="F97" i="1" s="1"/>
  <c r="D98" i="1"/>
  <c r="F98" i="1"/>
  <c r="D99" i="1"/>
  <c r="F99" i="1" s="1"/>
  <c r="D100" i="1"/>
  <c r="F100" i="1" s="1"/>
  <c r="G124" i="1"/>
  <c r="G125" i="1"/>
  <c r="G126" i="1"/>
  <c r="G127" i="1"/>
  <c r="G128" i="1"/>
  <c r="G129" i="1"/>
  <c r="D17" i="1"/>
  <c r="D22" i="1"/>
  <c r="D23" i="1"/>
  <c r="D24" i="1"/>
  <c r="D25" i="1"/>
  <c r="D26" i="1"/>
  <c r="D27" i="1"/>
  <c r="G22" i="3"/>
  <c r="G21" i="3"/>
  <c r="G20" i="3"/>
  <c r="G19" i="3"/>
  <c r="G18" i="3"/>
  <c r="G17" i="3"/>
  <c r="G16" i="3"/>
  <c r="G15" i="3"/>
  <c r="G14" i="3"/>
  <c r="G13" i="3"/>
  <c r="G12" i="3"/>
  <c r="G11" i="3"/>
  <c r="G10" i="3"/>
  <c r="G9" i="3"/>
  <c r="G8" i="3"/>
  <c r="E60" i="1"/>
  <c r="E59" i="1"/>
  <c r="E58" i="1"/>
  <c r="E57" i="1"/>
  <c r="E56" i="1"/>
  <c r="E55" i="1"/>
  <c r="E54" i="1"/>
  <c r="E53" i="1"/>
  <c r="E52" i="1"/>
  <c r="E51" i="1"/>
  <c r="E50" i="1"/>
  <c r="E49" i="1"/>
  <c r="G61" i="1" l="1"/>
  <c r="G105" i="1" s="1"/>
  <c r="D28" i="1"/>
  <c r="D30" i="1" s="1"/>
  <c r="I105" i="1" s="1"/>
  <c r="G23" i="3"/>
  <c r="H105" i="1"/>
  <c r="D105" i="1"/>
  <c r="G115" i="1"/>
  <c r="C105" i="1"/>
  <c r="C106" i="1"/>
  <c r="F101" i="1"/>
  <c r="G106" i="1" s="1"/>
  <c r="D106" i="1" l="1"/>
  <c r="H106" i="1"/>
  <c r="H107" i="1" s="1"/>
  <c r="I106" i="1"/>
  <c r="I107" i="1" s="1"/>
  <c r="G107" i="1"/>
  <c r="G123" i="1" s="1"/>
  <c r="G130" i="1" s="1"/>
  <c r="F132" i="1" s="1"/>
</calcChain>
</file>

<file path=xl/sharedStrings.xml><?xml version="1.0" encoding="utf-8"?>
<sst xmlns="http://schemas.openxmlformats.org/spreadsheetml/2006/main" count="142" uniqueCount="125">
  <si>
    <t>4.  Enter the other related overhead allocation expenses in the blue cells to calculate the total overhead expenses per head.</t>
    <phoneticPr fontId="1" type="noConversion"/>
  </si>
  <si>
    <t>5.  At the bottom of page 2 is the calcuated yardage costs per head per day, which can be used in the feedlot enterprise spreadsheet.</t>
    <phoneticPr fontId="1" type="noConversion"/>
  </si>
  <si>
    <t>Wisconsin Beef Information Center</t>
    <phoneticPr fontId="1" type="noConversion"/>
  </si>
  <si>
    <t>http://fyi.uwex.edu/wbic/</t>
  </si>
  <si>
    <t>“An EEO/AA employer, University of Wisconsin Extension provides equal opportunities in employment and programming, including Title IX and American with Disabilities (ADA) requirements.”</t>
  </si>
  <si>
    <t>NOTE:  No guarantee on the accuracy of the information generated.  This is a tool to assist in making decisions.</t>
    <phoneticPr fontId="1" type="noConversion"/>
  </si>
  <si>
    <t>Last updated:</t>
    <phoneticPr fontId="1" type="noConversion"/>
  </si>
  <si>
    <t>Feedlot Yardage Calculator</t>
    <phoneticPr fontId="1" type="noConversion"/>
  </si>
  <si>
    <t>Feedlot Yardage Calculator</t>
    <phoneticPr fontId="1" type="noConversion"/>
  </si>
  <si>
    <t>This worksheet is used to calcuate yardage costs for the feedlot enterprise.  Note:  This calculator can be used for other beef enterprises to determine overhead costs</t>
    <phoneticPr fontId="1" type="noConversion"/>
  </si>
  <si>
    <t>1.  Enter in maxium 1 time capacity of the feedlot and then the total number of head marketed from the feedlot last year.</t>
    <phoneticPr fontId="1" type="noConversion"/>
  </si>
  <si>
    <t>2.  Enter the groups of cattle marketed from the feedlot last year to calculate the total days cattle were on feed.</t>
    <phoneticPr fontId="1" type="noConversion"/>
  </si>
  <si>
    <t>3.   Complete section for overhead allocation of facilities and equipment to feedlot enterprise.</t>
    <phoneticPr fontId="1" type="noConversion"/>
  </si>
  <si>
    <t>a.  Enter machinery and facility leases</t>
    <phoneticPr fontId="1" type="noConversion"/>
  </si>
  <si>
    <t>b.  For equipment and facilites owned, then enter depreciation of these items.</t>
    <phoneticPr fontId="1" type="noConversion"/>
  </si>
  <si>
    <t>c.  Enter the opportunity cost for the facility if used for another enterprise or leased.</t>
    <phoneticPr fontId="1" type="noConversion"/>
  </si>
  <si>
    <t>Wisconsin Beef Information Center</t>
    <phoneticPr fontId="1" type="noConversion"/>
  </si>
  <si>
    <t>FEEDLOT'S SHARE OF LEASED EXPENSES</t>
    <phoneticPr fontId="1" type="noConversion"/>
  </si>
  <si>
    <t>FEEDLOT'S SHARE OF DEPRECATION EXPENSES</t>
    <phoneticPr fontId="1" type="noConversion"/>
  </si>
  <si>
    <t>Annual</t>
  </si>
  <si>
    <t>Per Head</t>
  </si>
  <si>
    <t>Per Head Day</t>
  </si>
  <si>
    <t>Leased Machinery Expense</t>
    <phoneticPr fontId="1" type="noConversion"/>
  </si>
  <si>
    <t>Machinery deprecation</t>
    <phoneticPr fontId="1" type="noConversion"/>
  </si>
  <si>
    <t>Leased Facility Expense</t>
    <phoneticPr fontId="1" type="noConversion"/>
  </si>
  <si>
    <t>Facility deprecation</t>
    <phoneticPr fontId="1" type="noConversion"/>
  </si>
  <si>
    <t>Total depreciation</t>
    <phoneticPr fontId="1" type="noConversion"/>
  </si>
  <si>
    <t>RELATED OVERHEAD ALLOCATION</t>
    <phoneticPr fontId="1" type="noConversion"/>
  </si>
  <si>
    <t>Source</t>
    <phoneticPr fontId="1" type="noConversion"/>
  </si>
  <si>
    <t>Amount</t>
    <phoneticPr fontId="1" type="noConversion"/>
  </si>
  <si>
    <t>Custom Hire</t>
  </si>
  <si>
    <t>Hired Labor</t>
  </si>
  <si>
    <t>Machinery Leases</t>
  </si>
  <si>
    <t>Building Leases</t>
  </si>
  <si>
    <t>Real Estate and Personal Property Taxes</t>
  </si>
  <si>
    <t>Farm Insurance</t>
  </si>
  <si>
    <t>Utilities</t>
  </si>
  <si>
    <t>Dues and Professional Fees</t>
  </si>
  <si>
    <t>Intermediate and Long Term Debt Interest</t>
  </si>
  <si>
    <t>Permits and Certification</t>
  </si>
  <si>
    <t>Machinery and Building Depreciation Expense</t>
  </si>
  <si>
    <t>Machinery Repair</t>
  </si>
  <si>
    <t>Facility &amp; Buliding Repair</t>
  </si>
  <si>
    <t>Fuel &amp; Oil</t>
  </si>
  <si>
    <t>Advertising</t>
  </si>
  <si>
    <t>Miscellaneous</t>
  </si>
  <si>
    <t>$ per hd per day</t>
    <phoneticPr fontId="1" type="noConversion"/>
  </si>
  <si>
    <t>Cattle Trailer</t>
  </si>
  <si>
    <t>Tractor</t>
  </si>
  <si>
    <t>Skid Loader</t>
  </si>
  <si>
    <t>TMR Wagon</t>
  </si>
  <si>
    <t>Manure Spreader</t>
  </si>
  <si>
    <t>Deisel Truck</t>
  </si>
  <si>
    <t>Total amount of machinery leases allocated to feedlot</t>
    <phoneticPr fontId="1" type="noConversion"/>
  </si>
  <si>
    <t>Total amount of machinery owned allocated to feedlot</t>
    <phoneticPr fontId="1" type="noConversion"/>
  </si>
  <si>
    <t>FACILITY LEASES</t>
    <phoneticPr fontId="1" type="noConversion"/>
  </si>
  <si>
    <t>Item</t>
    <phoneticPr fontId="1" type="noConversion"/>
  </si>
  <si>
    <t>Feedlot Shed</t>
  </si>
  <si>
    <t>Cattle handling facility</t>
    <phoneticPr fontId="1" type="noConversion"/>
  </si>
  <si>
    <t>Total amount of facility leases allocated to feedlot</t>
    <phoneticPr fontId="1" type="noConversion"/>
  </si>
  <si>
    <t>Total amount of facilities owned allocated to feedlot</t>
    <phoneticPr fontId="1" type="noConversion"/>
  </si>
  <si>
    <t>FEEDLOT YARDAGE CALCULATOR</t>
    <phoneticPr fontId="1" type="noConversion"/>
  </si>
  <si>
    <t>User inputs values</t>
    <phoneticPr fontId="1" type="noConversion"/>
  </si>
  <si>
    <t>You can only edit values in blue</t>
    <phoneticPr fontId="1" type="noConversion"/>
  </si>
  <si>
    <t>Calculated Output</t>
    <phoneticPr fontId="1" type="noConversion"/>
  </si>
  <si>
    <t>Group ID</t>
    <phoneticPr fontId="1" type="noConversion"/>
  </si>
  <si>
    <t>Avg. days on feed per group</t>
    <phoneticPr fontId="1" type="noConversion"/>
  </si>
  <si>
    <t>Total days cattle on feed per group</t>
    <phoneticPr fontId="1" type="noConversion"/>
  </si>
  <si>
    <t>Group 1</t>
  </si>
  <si>
    <t>Totals</t>
    <phoneticPr fontId="1" type="noConversion"/>
  </si>
  <si>
    <t>OVERHEAD ALLOCATION OF FACILITiES AND EQUIPMENT</t>
    <phoneticPr fontId="1" type="noConversion"/>
  </si>
  <si>
    <t>MACHINERY LEASES</t>
    <phoneticPr fontId="1" type="noConversion"/>
  </si>
  <si>
    <t>MACHINERY DEPRECIATION</t>
    <phoneticPr fontId="1" type="noConversion"/>
  </si>
  <si>
    <t>For machinery owned by the operation</t>
    <phoneticPr fontId="1" type="noConversion"/>
  </si>
  <si>
    <t>Item</t>
  </si>
  <si>
    <t>Annual lease payments</t>
    <phoneticPr fontId="1" type="noConversion"/>
  </si>
  <si>
    <t>Est. % allocated to feedlot</t>
    <phoneticPr fontId="1" type="noConversion"/>
  </si>
  <si>
    <t>Annual amount allocated</t>
    <phoneticPr fontId="1" type="noConversion"/>
  </si>
  <si>
    <t>Current market value</t>
    <phoneticPr fontId="1" type="noConversion"/>
  </si>
  <si>
    <t>Years of useful life</t>
    <phoneticPr fontId="1" type="noConversion"/>
  </si>
  <si>
    <t xml:space="preserve">Annual deprecation expense </t>
    <phoneticPr fontId="1" type="noConversion"/>
  </si>
  <si>
    <t>Expenses for feedlot</t>
  </si>
  <si>
    <t>Total Annual Related Overhead expenses for feedlot</t>
  </si>
  <si>
    <t>Percent Allocated to</t>
  </si>
  <si>
    <t>Feedlot's yardage expenses per head per day</t>
  </si>
  <si>
    <t>Estimated Salvage Value</t>
  </si>
  <si>
    <t>Yardage tool developed by Gregg Hadley, Brenda Boetel and Bill Halfman</t>
  </si>
  <si>
    <t>BUILDINGS AND FACILITY DEPRECIATION</t>
  </si>
  <si>
    <t>CAPACITY - Calculating Annual Cattle Days on Feed</t>
  </si>
  <si>
    <t xml:space="preserve">Option 1- </t>
  </si>
  <si>
    <t>head on feed</t>
  </si>
  <si>
    <t xml:space="preserve">Average number of </t>
  </si>
  <si>
    <t>Option 2</t>
  </si>
  <si>
    <t>No. of cattle in group</t>
  </si>
  <si>
    <t>Total days cattle on feed - option 2</t>
  </si>
  <si>
    <t>Total cattle days on feed- option 1</t>
  </si>
  <si>
    <t>Total cattle days on feed</t>
  </si>
  <si>
    <t>Total Cattle</t>
  </si>
  <si>
    <t>Bedding</t>
  </si>
  <si>
    <t>Labor</t>
  </si>
  <si>
    <t>Management</t>
  </si>
  <si>
    <t>Task</t>
  </si>
  <si>
    <t>Feeding</t>
  </si>
  <si>
    <t>Mix/process feed</t>
  </si>
  <si>
    <t>Processing cattle (implanting, vaccinating, sorting)</t>
  </si>
  <si>
    <t>Paper work</t>
  </si>
  <si>
    <t>Pricing fed cattle</t>
  </si>
  <si>
    <t>Procuring feeder cattle</t>
  </si>
  <si>
    <t>Pricing feed and ration calculation</t>
  </si>
  <si>
    <t>Hauling cattle</t>
  </si>
  <si>
    <t>Health checks</t>
  </si>
  <si>
    <t>Hauling manure</t>
  </si>
  <si>
    <t>Other</t>
  </si>
  <si>
    <t>Dally</t>
  </si>
  <si>
    <t>Weekly</t>
  </si>
  <si>
    <t>Monthly</t>
  </si>
  <si>
    <t>Quarterly</t>
  </si>
  <si>
    <t xml:space="preserve">Annually </t>
  </si>
  <si>
    <t>Total hours for the year</t>
  </si>
  <si>
    <t>Total</t>
  </si>
  <si>
    <t>Years of useful life left</t>
  </si>
  <si>
    <t>Cleaning pens and or bedded pack</t>
  </si>
  <si>
    <t xml:space="preserve">A labor and management sheet is included as a second sheet to help determine the number of hours of labor and management  </t>
  </si>
  <si>
    <t>are used by the feedlot enterprise.  Directions for their use are on that sheet.</t>
  </si>
  <si>
    <t xml:space="preserve">Labor and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</si>
</sst>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0"/>
      <name val="Arial"/>
    </font>
    <font>
      <sz val="8"/>
      <name val="Verdana"/>
    </font>
    <font>
      <b/>
      <sz val="14"/>
      <name val="Arial"/>
    </font>
    <font>
      <sz val="14"/>
      <name val="Arial"/>
    </font>
    <font>
      <b/>
      <sz val="10"/>
      <name val="Arial"/>
    </font>
    <font>
      <b/>
      <sz val="12"/>
      <name val="Arial"/>
      <family val="2"/>
    </font>
    <font>
      <b/>
      <sz val="10"/>
      <color indexed="9"/>
      <name val="Arial"/>
    </font>
    <font>
      <sz val="10"/>
      <color indexed="9"/>
      <name val="Arial"/>
    </font>
    <font>
      <b/>
      <i/>
      <sz val="10"/>
      <name val="Arial"/>
    </font>
    <font>
      <i/>
      <sz val="10"/>
      <name val="Arial"/>
    </font>
    <font>
      <sz val="12"/>
      <name val="Arial"/>
    </font>
    <font>
      <i/>
      <sz val="12"/>
      <name val="Arial"/>
    </font>
    <font>
      <b/>
      <sz val="11"/>
      <name val="Arial"/>
    </font>
    <font>
      <b/>
      <sz val="16"/>
      <name val="Arial"/>
    </font>
    <font>
      <sz val="16"/>
      <name val="Arial"/>
    </font>
    <font>
      <b/>
      <sz val="12"/>
      <color indexed="9"/>
      <name val="Arial"/>
    </font>
    <font>
      <sz val="11"/>
      <name val="Arial"/>
    </font>
    <font>
      <u/>
      <sz val="10"/>
      <color indexed="12"/>
      <name val="Arial"/>
    </font>
    <font>
      <i/>
      <sz val="8"/>
      <name val="Arial"/>
    </font>
    <font>
      <sz val="8"/>
      <name val="Arial"/>
    </font>
    <font>
      <b/>
      <sz val="10"/>
      <name val="Arial"/>
      <family val="2"/>
    </font>
    <font>
      <sz val="10"/>
      <name val="Arial"/>
      <family val="2"/>
    </font>
    <font>
      <sz val="12"/>
      <name val="Arial"/>
      <family val="2"/>
    </font>
    <font>
      <sz val="11"/>
      <name val="Arial"/>
      <family val="2"/>
    </font>
  </fonts>
  <fills count="12">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4659260841701"/>
        <bgColor indexed="64"/>
      </patternFill>
    </fill>
    <fill>
      <patternFill patternType="solid">
        <fgColor theme="1"/>
        <bgColor indexed="64"/>
      </patternFill>
    </fill>
    <fill>
      <patternFill patternType="solid">
        <fgColor rgb="FF99CCFF"/>
        <bgColor indexed="64"/>
      </patternFill>
    </fill>
    <fill>
      <patternFill patternType="solid">
        <fgColor theme="0"/>
        <bgColor indexed="64"/>
      </patternFill>
    </fill>
    <fill>
      <patternFill patternType="solid">
        <fgColor rgb="FFA1C1E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3">
    <xf numFmtId="0" fontId="0" fillId="0" borderId="0" applyBorder="0"/>
    <xf numFmtId="44" fontId="1" fillId="0" borderId="0" applyFont="0" applyFill="0" applyBorder="0" applyAlignment="0" applyProtection="0"/>
    <xf numFmtId="0" fontId="17" fillId="0" borderId="0" applyNumberFormat="0" applyFill="0" applyBorder="0" applyAlignment="0" applyProtection="0">
      <alignment vertical="top"/>
      <protection locked="0"/>
    </xf>
  </cellStyleXfs>
  <cellXfs count="122">
    <xf numFmtId="0" fontId="0" fillId="0" borderId="0" xfId="0"/>
    <xf numFmtId="0" fontId="0" fillId="0" borderId="0" xfId="0" applyFont="1" applyFill="1" applyBorder="1" applyAlignment="1">
      <alignment wrapText="1"/>
    </xf>
    <xf numFmtId="0" fontId="4" fillId="0" borderId="0" xfId="0" applyFont="1" applyBorder="1"/>
    <xf numFmtId="0" fontId="5" fillId="0" borderId="0" xfId="0" applyFont="1" applyBorder="1"/>
    <xf numFmtId="0" fontId="5" fillId="0" borderId="0" xfId="0" applyFont="1"/>
    <xf numFmtId="0" fontId="6" fillId="2" borderId="0" xfId="0" applyFont="1" applyFill="1" applyBorder="1" applyAlignment="1"/>
    <xf numFmtId="0" fontId="7" fillId="2" borderId="0" xfId="0" applyFont="1" applyFill="1" applyBorder="1" applyAlignment="1">
      <alignment wrapText="1"/>
    </xf>
    <xf numFmtId="0" fontId="0" fillId="0" borderId="0" xfId="0" applyFont="1"/>
    <xf numFmtId="0" fontId="4" fillId="0" borderId="0" xfId="0" applyFont="1"/>
    <xf numFmtId="0" fontId="4" fillId="0" borderId="0" xfId="0" applyFont="1" applyFill="1" applyBorder="1" applyAlignment="1">
      <alignment wrapText="1"/>
    </xf>
    <xf numFmtId="0" fontId="8" fillId="0" borderId="0" xfId="0" applyFont="1"/>
    <xf numFmtId="0" fontId="4" fillId="0" borderId="0" xfId="0" applyFont="1" applyFill="1" applyBorder="1" applyAlignment="1">
      <alignment horizontal="left" wrapText="1"/>
    </xf>
    <xf numFmtId="0" fontId="4" fillId="3" borderId="1" xfId="1" applyNumberFormat="1" applyFont="1" applyFill="1" applyBorder="1" applyAlignment="1" applyProtection="1">
      <alignment wrapText="1"/>
      <protection locked="0"/>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applyAlignment="1">
      <alignment horizontal="center" vertical="top" wrapText="1"/>
    </xf>
    <xf numFmtId="9" fontId="0" fillId="0" borderId="0" xfId="0" applyNumberFormat="1" applyFont="1" applyFill="1" applyBorder="1" applyAlignment="1">
      <alignment wrapText="1"/>
    </xf>
    <xf numFmtId="0" fontId="4" fillId="5" borderId="1" xfId="0" applyNumberFormat="1" applyFont="1" applyFill="1" applyBorder="1" applyAlignment="1">
      <alignment vertical="top" wrapText="1"/>
    </xf>
    <xf numFmtId="3" fontId="4" fillId="5" borderId="1" xfId="0" applyNumberFormat="1" applyFont="1" applyFill="1" applyBorder="1" applyAlignment="1">
      <alignment vertical="top" wrapText="1"/>
    </xf>
    <xf numFmtId="0" fontId="0" fillId="0" borderId="0" xfId="0" applyFont="1" applyFill="1" applyBorder="1" applyAlignment="1" applyProtection="1">
      <alignment wrapText="1"/>
      <protection locked="0"/>
    </xf>
    <xf numFmtId="0" fontId="4" fillId="0" borderId="0" xfId="0" applyFont="1" applyFill="1" applyBorder="1" applyAlignment="1">
      <alignment vertical="top" wrapText="1"/>
    </xf>
    <xf numFmtId="0" fontId="0" fillId="2" borderId="0" xfId="0" applyFont="1" applyFill="1" applyBorder="1" applyAlignment="1">
      <alignment wrapText="1"/>
    </xf>
    <xf numFmtId="0" fontId="6" fillId="0" borderId="0" xfId="0" applyFont="1" applyFill="1" applyBorder="1" applyAlignment="1"/>
    <xf numFmtId="0" fontId="7" fillId="0" borderId="0" xfId="0" applyFont="1" applyFill="1" applyBorder="1" applyAlignment="1">
      <alignment wrapText="1"/>
    </xf>
    <xf numFmtId="0" fontId="4" fillId="0" borderId="2" xfId="0" applyFont="1" applyFill="1" applyBorder="1" applyAlignment="1"/>
    <xf numFmtId="0" fontId="0" fillId="0" borderId="2" xfId="0" applyFont="1" applyFill="1" applyBorder="1" applyAlignment="1"/>
    <xf numFmtId="0" fontId="0" fillId="0" borderId="2" xfId="0" applyFont="1" applyFill="1" applyBorder="1" applyAlignment="1">
      <alignment wrapText="1"/>
    </xf>
    <xf numFmtId="0" fontId="9" fillId="0" borderId="2" xfId="0" applyFont="1" applyFill="1" applyBorder="1" applyAlignment="1"/>
    <xf numFmtId="0" fontId="0" fillId="0" borderId="0" xfId="0" applyFont="1" applyFill="1" applyBorder="1" applyAlignment="1"/>
    <xf numFmtId="0" fontId="4" fillId="0" borderId="0" xfId="0" applyFont="1" applyFill="1" applyBorder="1" applyAlignment="1">
      <alignment horizontal="center" wrapText="1"/>
    </xf>
    <xf numFmtId="164" fontId="4" fillId="3" borderId="1" xfId="1" applyNumberFormat="1" applyFont="1" applyFill="1" applyBorder="1" applyAlignment="1" applyProtection="1">
      <alignment wrapText="1"/>
      <protection locked="0"/>
    </xf>
    <xf numFmtId="164" fontId="4" fillId="5" borderId="1" xfId="0" applyNumberFormat="1" applyFont="1" applyFill="1" applyBorder="1" applyAlignment="1">
      <alignment wrapText="1"/>
    </xf>
    <xf numFmtId="164" fontId="4" fillId="4" borderId="1" xfId="0" applyNumberFormat="1" applyFont="1" applyFill="1" applyBorder="1" applyAlignment="1">
      <alignment wrapText="1"/>
    </xf>
    <xf numFmtId="0" fontId="4" fillId="3" borderId="3" xfId="1" applyNumberFormat="1" applyFont="1" applyFill="1" applyBorder="1" applyAlignment="1" applyProtection="1">
      <alignment wrapText="1"/>
      <protection locked="0"/>
    </xf>
    <xf numFmtId="0" fontId="4" fillId="0" borderId="0" xfId="0" applyFont="1" applyFill="1" applyBorder="1" applyAlignment="1">
      <alignment horizontal="center"/>
    </xf>
    <xf numFmtId="0" fontId="7" fillId="2" borderId="0" xfId="0" applyFont="1" applyFill="1" applyBorder="1" applyAlignment="1"/>
    <xf numFmtId="0" fontId="4" fillId="2" borderId="0" xfId="0" applyFont="1" applyFill="1"/>
    <xf numFmtId="0" fontId="4" fillId="0" borderId="0" xfId="0" applyFont="1" applyFill="1" applyBorder="1" applyAlignment="1" applyProtection="1">
      <alignment wrapText="1"/>
    </xf>
    <xf numFmtId="0" fontId="4" fillId="0" borderId="0" xfId="0" applyFont="1" applyFill="1" applyBorder="1" applyAlignment="1">
      <alignment horizontal="right" wrapText="1"/>
    </xf>
    <xf numFmtId="0" fontId="4" fillId="0" borderId="0" xfId="0" applyFont="1" applyFill="1" applyBorder="1" applyAlignment="1" applyProtection="1">
      <alignment horizontal="right" wrapText="1"/>
    </xf>
    <xf numFmtId="0" fontId="4" fillId="0" borderId="0" xfId="0" applyFont="1" applyFill="1" applyBorder="1" applyAlignment="1" applyProtection="1">
      <alignment horizontal="center" wrapText="1"/>
    </xf>
    <xf numFmtId="4" fontId="4" fillId="3" borderId="1" xfId="1" applyNumberFormat="1" applyFont="1" applyFill="1" applyBorder="1" applyAlignment="1" applyProtection="1">
      <alignment wrapText="1"/>
      <protection locked="0"/>
    </xf>
    <xf numFmtId="164" fontId="4" fillId="5" borderId="1" xfId="0" applyNumberFormat="1" applyFont="1" applyFill="1" applyBorder="1" applyAlignment="1" applyProtection="1">
      <alignment wrapText="1"/>
      <protection locked="0"/>
    </xf>
    <xf numFmtId="164" fontId="4" fillId="0" borderId="0" xfId="0" applyNumberFormat="1" applyFont="1" applyFill="1" applyBorder="1" applyAlignment="1" applyProtection="1">
      <alignment horizontal="center" wrapText="1"/>
    </xf>
    <xf numFmtId="4" fontId="4" fillId="0" borderId="0" xfId="0" applyNumberFormat="1" applyFont="1" applyFill="1" applyBorder="1" applyAlignment="1">
      <alignment wrapText="1"/>
    </xf>
    <xf numFmtId="0" fontId="4" fillId="0" borderId="0" xfId="0" applyFont="1" applyFill="1" applyBorder="1" applyAlignment="1" applyProtection="1"/>
    <xf numFmtId="164" fontId="4" fillId="4" borderId="1" xfId="0" applyNumberFormat="1" applyFont="1" applyFill="1" applyBorder="1" applyAlignment="1" applyProtection="1">
      <alignment wrapText="1"/>
      <protection locked="0"/>
    </xf>
    <xf numFmtId="0" fontId="10" fillId="0" borderId="0" xfId="0" applyFont="1" applyFill="1" applyBorder="1" applyAlignment="1">
      <alignment wrapText="1"/>
    </xf>
    <xf numFmtId="0" fontId="5" fillId="0" borderId="0" xfId="0" applyFont="1" applyFill="1" applyBorder="1" applyAlignment="1">
      <alignment horizontal="center"/>
    </xf>
    <xf numFmtId="0" fontId="5" fillId="0" borderId="0" xfId="0" applyFont="1" applyFill="1" applyBorder="1" applyAlignment="1"/>
    <xf numFmtId="164" fontId="5" fillId="4" borderId="1" xfId="0" applyNumberFormat="1" applyFont="1" applyFill="1" applyBorder="1" applyAlignment="1">
      <alignment wrapText="1"/>
    </xf>
    <xf numFmtId="0" fontId="12" fillId="0" borderId="0" xfId="0" applyFont="1" applyAlignment="1">
      <alignment horizontal="left"/>
    </xf>
    <xf numFmtId="0" fontId="0" fillId="0" borderId="0" xfId="0" applyAlignment="1">
      <alignment horizontal="left"/>
    </xf>
    <xf numFmtId="0" fontId="9" fillId="0" borderId="0" xfId="0" applyFont="1"/>
    <xf numFmtId="0" fontId="5" fillId="0" borderId="2" xfId="0" applyFont="1" applyBorder="1"/>
    <xf numFmtId="0" fontId="10" fillId="0" borderId="0" xfId="0" applyFont="1"/>
    <xf numFmtId="0" fontId="15" fillId="2" borderId="0" xfId="0" applyFont="1" applyFill="1"/>
    <xf numFmtId="0" fontId="16" fillId="0" borderId="0" xfId="0" applyFont="1"/>
    <xf numFmtId="0" fontId="10" fillId="2" borderId="0" xfId="0" applyFont="1" applyFill="1"/>
    <xf numFmtId="0" fontId="17" fillId="0" borderId="0" xfId="2" applyAlignment="1" applyProtection="1">
      <alignment horizontal="left"/>
    </xf>
    <xf numFmtId="14" fontId="0" fillId="0" borderId="0" xfId="0" applyNumberFormat="1"/>
    <xf numFmtId="0" fontId="0" fillId="0" borderId="0" xfId="0" applyBorder="1" applyAlignment="1">
      <alignment wrapText="1"/>
    </xf>
    <xf numFmtId="164" fontId="4" fillId="0" borderId="0" xfId="0" applyNumberFormat="1" applyFont="1" applyFill="1" applyBorder="1" applyAlignment="1">
      <alignment wrapText="1"/>
    </xf>
    <xf numFmtId="0" fontId="20" fillId="0" borderId="0" xfId="0" applyFont="1" applyFill="1" applyBorder="1" applyAlignment="1">
      <alignment horizontal="center" wrapText="1"/>
    </xf>
    <xf numFmtId="164" fontId="4" fillId="0" borderId="4" xfId="0" applyNumberFormat="1" applyFont="1" applyFill="1" applyBorder="1" applyAlignment="1">
      <alignment wrapText="1"/>
    </xf>
    <xf numFmtId="164" fontId="4" fillId="6" borderId="1" xfId="0" applyNumberFormat="1" applyFont="1" applyFill="1" applyBorder="1" applyAlignment="1">
      <alignment wrapText="1"/>
    </xf>
    <xf numFmtId="0" fontId="4" fillId="0" borderId="0" xfId="0" applyFont="1" applyFill="1" applyBorder="1" applyAlignment="1">
      <alignment horizontal="left" vertical="top" wrapText="1"/>
    </xf>
    <xf numFmtId="0" fontId="0" fillId="0" borderId="0" xfId="0" applyBorder="1" applyAlignment="1">
      <alignment horizontal="left" wrapText="1"/>
    </xf>
    <xf numFmtId="0" fontId="4" fillId="0" borderId="0" xfId="1" applyNumberFormat="1" applyFont="1" applyFill="1" applyBorder="1" applyAlignment="1" applyProtection="1">
      <alignment wrapText="1"/>
      <protection locked="0"/>
    </xf>
    <xf numFmtId="0" fontId="20" fillId="0" borderId="0" xfId="0" applyFont="1" applyFill="1" applyBorder="1" applyAlignment="1">
      <alignment horizontal="left" wrapText="1"/>
    </xf>
    <xf numFmtId="0" fontId="21" fillId="0" borderId="0" xfId="0" applyFont="1" applyFill="1" applyBorder="1" applyAlignment="1">
      <alignment wrapText="1"/>
    </xf>
    <xf numFmtId="0" fontId="0" fillId="7" borderId="1" xfId="0" applyFont="1" applyFill="1" applyBorder="1" applyAlignment="1">
      <alignment wrapText="1"/>
    </xf>
    <xf numFmtId="0" fontId="20" fillId="0" borderId="0" xfId="0" applyFont="1" applyFill="1" applyBorder="1" applyAlignment="1"/>
    <xf numFmtId="0" fontId="20" fillId="0" borderId="0" xfId="0" applyFont="1" applyFill="1" applyBorder="1" applyAlignment="1">
      <alignment horizontal="center" vertical="top" wrapText="1"/>
    </xf>
    <xf numFmtId="3" fontId="4" fillId="0" borderId="4" xfId="0" applyNumberFormat="1" applyFont="1" applyFill="1" applyBorder="1" applyAlignment="1">
      <alignment vertical="top" wrapText="1"/>
    </xf>
    <xf numFmtId="0" fontId="20" fillId="0" borderId="0" xfId="0" applyFont="1" applyFill="1" applyBorder="1" applyAlignment="1">
      <alignment wrapText="1"/>
    </xf>
    <xf numFmtId="3" fontId="4" fillId="7" borderId="1" xfId="0" applyNumberFormat="1" applyFont="1" applyFill="1" applyBorder="1" applyAlignment="1">
      <alignment vertical="top" wrapText="1"/>
    </xf>
    <xf numFmtId="0" fontId="4" fillId="3" borderId="7" xfId="1" applyNumberFormat="1" applyFont="1" applyFill="1" applyBorder="1" applyAlignment="1" applyProtection="1">
      <alignment wrapText="1"/>
      <protection locked="0"/>
    </xf>
    <xf numFmtId="0" fontId="0" fillId="6" borderId="1" xfId="0" applyFont="1" applyFill="1" applyBorder="1" applyAlignment="1">
      <alignment wrapText="1"/>
    </xf>
    <xf numFmtId="3" fontId="20" fillId="6" borderId="1" xfId="0" applyNumberFormat="1" applyFont="1" applyFill="1" applyBorder="1" applyAlignment="1">
      <alignment wrapText="1"/>
    </xf>
    <xf numFmtId="0" fontId="20" fillId="7" borderId="1" xfId="0" applyFont="1" applyFill="1" applyBorder="1" applyAlignment="1">
      <alignment wrapText="1"/>
    </xf>
    <xf numFmtId="0" fontId="0" fillId="0" borderId="0" xfId="0" applyFont="1" applyFill="1" applyBorder="1"/>
    <xf numFmtId="0" fontId="4" fillId="7" borderId="1" xfId="0" applyFont="1" applyFill="1" applyBorder="1" applyAlignment="1">
      <alignment vertical="top" wrapText="1"/>
    </xf>
    <xf numFmtId="0" fontId="4" fillId="6" borderId="1" xfId="0" applyFont="1" applyFill="1" applyBorder="1" applyAlignment="1">
      <alignment vertical="top" wrapText="1"/>
    </xf>
    <xf numFmtId="0" fontId="0" fillId="8" borderId="0" xfId="0" applyFont="1" applyFill="1"/>
    <xf numFmtId="0" fontId="0" fillId="8" borderId="0" xfId="0" applyFont="1" applyFill="1" applyBorder="1"/>
    <xf numFmtId="0" fontId="4" fillId="8" borderId="1" xfId="0" applyFont="1" applyFill="1" applyBorder="1"/>
    <xf numFmtId="0" fontId="4" fillId="0" borderId="2" xfId="0" applyFont="1" applyFill="1" applyBorder="1" applyAlignment="1">
      <alignment wrapText="1"/>
    </xf>
    <xf numFmtId="0" fontId="20" fillId="0" borderId="0" xfId="0" applyFont="1" applyFill="1" applyBorder="1" applyAlignment="1" applyProtection="1">
      <alignment wrapText="1"/>
    </xf>
    <xf numFmtId="0" fontId="4" fillId="9" borderId="1" xfId="0" applyFont="1" applyFill="1" applyBorder="1" applyAlignment="1" applyProtection="1">
      <alignment horizontal="left" wrapText="1"/>
      <protection locked="0"/>
    </xf>
    <xf numFmtId="0" fontId="0" fillId="9" borderId="1" xfId="0" applyFont="1" applyFill="1" applyBorder="1" applyAlignment="1">
      <alignment wrapText="1"/>
    </xf>
    <xf numFmtId="0" fontId="23" fillId="0" borderId="0" xfId="0" applyFont="1"/>
    <xf numFmtId="0" fontId="5" fillId="10" borderId="0" xfId="0" applyFont="1" applyFill="1" applyAlignment="1">
      <alignment wrapText="1"/>
    </xf>
    <xf numFmtId="0" fontId="5" fillId="10" borderId="0" xfId="0" applyFont="1" applyFill="1"/>
    <xf numFmtId="0" fontId="22" fillId="10" borderId="0" xfId="0" applyFont="1" applyFill="1"/>
    <xf numFmtId="0" fontId="22" fillId="10" borderId="0" xfId="0" applyFont="1" applyFill="1" applyAlignment="1">
      <alignment wrapText="1"/>
    </xf>
    <xf numFmtId="0" fontId="5" fillId="10" borderId="1" xfId="0" applyFont="1" applyFill="1" applyBorder="1" applyAlignment="1">
      <alignment wrapText="1"/>
    </xf>
    <xf numFmtId="0" fontId="5" fillId="6" borderId="1" xfId="0" applyFont="1" applyFill="1" applyBorder="1" applyProtection="1">
      <protection locked="0"/>
    </xf>
    <xf numFmtId="0" fontId="5" fillId="11" borderId="1" xfId="0" applyFont="1" applyFill="1" applyBorder="1"/>
    <xf numFmtId="0" fontId="0" fillId="10" borderId="0" xfId="0" applyFill="1"/>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xf>
    <xf numFmtId="0" fontId="0" fillId="0" borderId="0" xfId="0" applyAlignment="1"/>
    <xf numFmtId="0" fontId="18" fillId="0" borderId="0" xfId="0" applyFont="1" applyAlignment="1">
      <alignment horizontal="center"/>
    </xf>
    <xf numFmtId="0" fontId="0" fillId="0" borderId="0" xfId="0" applyAlignment="1">
      <alignment horizontal="center"/>
    </xf>
    <xf numFmtId="0" fontId="13" fillId="0" borderId="0" xfId="0" applyFont="1" applyAlignment="1">
      <alignment horizontal="left"/>
    </xf>
    <xf numFmtId="0" fontId="14" fillId="0" borderId="0" xfId="0" applyFont="1" applyAlignment="1">
      <alignment horizontal="left"/>
    </xf>
    <xf numFmtId="0" fontId="2" fillId="0" borderId="2" xfId="0" applyFont="1" applyBorder="1" applyAlignment="1">
      <alignment horizontal="left"/>
    </xf>
    <xf numFmtId="0" fontId="3" fillId="0" borderId="2" xfId="0" applyFont="1" applyBorder="1" applyAlignment="1">
      <alignment horizontal="left"/>
    </xf>
    <xf numFmtId="0" fontId="0" fillId="0" borderId="2" xfId="0" applyBorder="1" applyAlignment="1"/>
    <xf numFmtId="0" fontId="0" fillId="0" borderId="0" xfId="0" applyBorder="1" applyAlignment="1"/>
    <xf numFmtId="0" fontId="20" fillId="0" borderId="0" xfId="0" applyFont="1" applyFill="1" applyBorder="1" applyAlignment="1">
      <alignment horizontal="left" vertical="top" wrapText="1"/>
    </xf>
    <xf numFmtId="0" fontId="0" fillId="0" borderId="0" xfId="0" applyBorder="1" applyAlignment="1">
      <alignment horizontal="left" wrapText="1"/>
    </xf>
    <xf numFmtId="0" fontId="4" fillId="0" borderId="4" xfId="0" applyFont="1" applyFill="1" applyBorder="1" applyAlignment="1">
      <alignment wrapText="1"/>
    </xf>
    <xf numFmtId="0" fontId="4" fillId="0" borderId="5" xfId="0" applyFont="1" applyFill="1" applyBorder="1" applyAlignment="1">
      <alignment wrapText="1"/>
    </xf>
    <xf numFmtId="0" fontId="11" fillId="0" borderId="6" xfId="0" applyFont="1" applyFill="1" applyBorder="1" applyAlignment="1">
      <alignment wrapText="1"/>
    </xf>
    <xf numFmtId="0" fontId="0" fillId="0" borderId="0" xfId="0" applyAlignment="1">
      <alignment wrapText="1"/>
    </xf>
    <xf numFmtId="0" fontId="20" fillId="0" borderId="0" xfId="0" applyFont="1" applyFill="1" applyBorder="1" applyAlignment="1">
      <alignment horizontal="left" wrapText="1"/>
    </xf>
    <xf numFmtId="0" fontId="20" fillId="0" borderId="6" xfId="0"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1C1E7"/>
      <color rgb="FFFFFF99"/>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http://fyi.uwex.edu/wbic/facilities/" TargetMode="External"/><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9</xdr:col>
      <xdr:colOff>104775</xdr:colOff>
      <xdr:row>0</xdr:row>
      <xdr:rowOff>76200</xdr:rowOff>
    </xdr:from>
    <xdr:to>
      <xdr:col>10</xdr:col>
      <xdr:colOff>704850</xdr:colOff>
      <xdr:row>2</xdr:row>
      <xdr:rowOff>47625</xdr:rowOff>
    </xdr:to>
    <xdr:pic>
      <xdr:nvPicPr>
        <xdr:cNvPr id="1028" name="Picture 1">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76200"/>
          <a:ext cx="13620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615315</xdr:colOff>
      <xdr:row>0</xdr:row>
      <xdr:rowOff>30480</xdr:rowOff>
    </xdr:from>
    <xdr:to>
      <xdr:col>8</xdr:col>
      <xdr:colOff>927735</xdr:colOff>
      <xdr:row>0</xdr:row>
      <xdr:rowOff>468630</xdr:rowOff>
    </xdr:to>
    <xdr:pic>
      <xdr:nvPicPr>
        <xdr:cNvPr id="2052" name="Picture 2">
          <a:extLst>
            <a:ext uri="{FF2B5EF4-FFF2-40B4-BE49-F238E27FC236}">
              <a16:creationId xmlns:a16="http://schemas.microsoft.com/office/drawing/2014/main" id="{00000000-0008-0000-0100-00000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24875" y="30480"/>
          <a:ext cx="9906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45720</xdr:colOff>
      <xdr:row>3</xdr:row>
      <xdr:rowOff>60960</xdr:rowOff>
    </xdr:from>
    <xdr:ext cx="6469335" cy="147014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5720" y="952500"/>
          <a:ext cx="6469335" cy="1470146"/>
        </a:xfrm>
        <a:prstGeom prst="rect">
          <a:avLst/>
        </a:prstGeom>
        <a:noFill/>
        <a:ln w="127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aseline="0"/>
            <a:t>Following are two options for determining cattle days on feed that most cattle operations will broadly fit into.</a:t>
          </a:r>
        </a:p>
        <a:p>
          <a:endParaRPr lang="en-US" sz="1100" baseline="0"/>
        </a:p>
        <a:p>
          <a:r>
            <a:rPr lang="en-US" sz="1100" b="1" baseline="0"/>
            <a:t>Option 1</a:t>
          </a:r>
          <a:r>
            <a:rPr lang="en-US" sz="1100" baseline="0"/>
            <a:t> is for operations that generally have about the same number of cattle on feed all year, for example</a:t>
          </a:r>
        </a:p>
        <a:p>
          <a:r>
            <a:rPr lang="en-US" sz="1100" baseline="0"/>
            <a:t>folks feeding dairy steers that fill pens with feeders shortly after selling the fed cattle </a:t>
          </a:r>
        </a:p>
        <a:p>
          <a:endParaRPr lang="en-US" sz="1100" baseline="0"/>
        </a:p>
        <a:p>
          <a:r>
            <a:rPr lang="en-US" sz="1100" b="1" baseline="0"/>
            <a:t>Option 2 </a:t>
          </a:r>
          <a:r>
            <a:rPr lang="en-US" sz="1100" baseline="0"/>
            <a:t>is for operations that bring in groups of cattle on a seasonal basis and when the fed cattle are sold </a:t>
          </a:r>
        </a:p>
        <a:p>
          <a:r>
            <a:rPr lang="en-US" sz="1100" baseline="0"/>
            <a:t>the lot may sit empty for a while until they re-fill on an annual basis, for example, buy feeder calves in the fall</a:t>
          </a:r>
        </a:p>
        <a:p>
          <a:r>
            <a:rPr lang="en-US" sz="1100" baseline="0"/>
            <a:t>and when they are finished and sold the lot stays empty until they re-fill in the fall again.</a:t>
          </a:r>
          <a:endParaRPr lang="en-US" sz="1100"/>
        </a:p>
      </xdr:txBody>
    </xdr:sp>
    <xdr:clientData/>
  </xdr:oneCellAnchor>
  <xdr:oneCellAnchor>
    <xdr:from>
      <xdr:col>0</xdr:col>
      <xdr:colOff>45720</xdr:colOff>
      <xdr:row>74</xdr:row>
      <xdr:rowOff>76200</xdr:rowOff>
    </xdr:from>
    <xdr:ext cx="9121140" cy="13716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 y="13502640"/>
          <a:ext cx="9121140" cy="13716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Determining building and facility depreciation can be a difficult task due to the age and variability of items</a:t>
          </a:r>
          <a:r>
            <a:rPr lang="en-US" sz="1100" baseline="0"/>
            <a:t> at a farm. If a farm manager wants to look at their feeding operation from a sustainable standpoint, for example, an item purchased from cash on hand should be charged a cost over it's useful life so that the cost, and perhaps even some inflation cost be put back into cash so that it can be replaced at the end of it's useful life with cash on hand.</a:t>
          </a:r>
        </a:p>
        <a:p>
          <a:endParaRPr lang="en-US" sz="1100" baseline="0"/>
        </a:p>
        <a:p>
          <a:r>
            <a:rPr lang="en-US" sz="1100" baseline="0"/>
            <a:t>A simple way to assign a value to buildings and facilities is to use prices of new construction and pro rate them over an estimated useful life of the item.  Most buildings and similar facilities have a useful life of 20 years before needing significant repairs or renovations that may cost close to the original cost of the building or more due to inflation.  Recent cost estimates for building contruction can be found at the </a:t>
          </a:r>
          <a:endParaRPr lang="en-US" sz="1100"/>
        </a:p>
      </xdr:txBody>
    </xdr:sp>
    <xdr:clientData/>
  </xdr:oneCellAnchor>
  <xdr:oneCellAnchor>
    <xdr:from>
      <xdr:col>5</xdr:col>
      <xdr:colOff>533400</xdr:colOff>
      <xdr:row>80</xdr:row>
      <xdr:rowOff>144780</xdr:rowOff>
    </xdr:from>
    <xdr:ext cx="2935227" cy="264560"/>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6042660" y="14531340"/>
          <a:ext cx="293522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solidFill>
                <a:srgbClr val="00B0F0"/>
              </a:solidFill>
            </a:rPr>
            <a:t>Wisconsin Beef Information</a:t>
          </a:r>
          <a:r>
            <a:rPr lang="en-US" sz="1100" baseline="0">
              <a:solidFill>
                <a:srgbClr val="00B0F0"/>
              </a:solidFill>
            </a:rPr>
            <a:t> Center Facility Page</a:t>
          </a:r>
          <a:endParaRPr lang="en-US" sz="1100">
            <a:solidFill>
              <a:srgbClr val="00B0F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xdr:colOff>
      <xdr:row>1</xdr:row>
      <xdr:rowOff>57150</xdr:rowOff>
    </xdr:from>
    <xdr:ext cx="9156224" cy="65594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525" y="247650"/>
          <a:ext cx="9156224"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t>This worksheet</a:t>
          </a:r>
          <a:r>
            <a:rPr lang="en-US" sz="1200" b="1" baseline="0"/>
            <a:t> can be used to calculate/ estimate the number of hours of labor and management in the cattle finishing enterprise on a farm.</a:t>
          </a:r>
        </a:p>
        <a:p>
          <a:r>
            <a:rPr lang="en-US" sz="1200" b="1" baseline="0"/>
            <a:t>Enter the number of hours for the tasks in the yellow boxes and a yearly total will be calculated in the blue box.</a:t>
          </a:r>
        </a:p>
        <a:p>
          <a:r>
            <a:rPr lang="en-US" sz="1200" b="1" baseline="0"/>
            <a:t>Be careful to account for all hours, but not to count them more than once. </a:t>
          </a:r>
          <a:endParaRPr lang="en-US" sz="1200" b="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fyi.uwex.edu/wbi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4"/>
  <sheetViews>
    <sheetView tabSelected="1" zoomScale="125" workbookViewId="0">
      <selection activeCell="J24" sqref="J24"/>
    </sheetView>
  </sheetViews>
  <sheetFormatPr defaultColWidth="11.42578125" defaultRowHeight="12.75" x14ac:dyDescent="0.2"/>
  <cols>
    <col min="1" max="1" width="5" customWidth="1"/>
  </cols>
  <sheetData>
    <row r="1" spans="1:11" ht="35.1" customHeight="1" x14ac:dyDescent="0.3">
      <c r="A1" s="108" t="s">
        <v>7</v>
      </c>
      <c r="B1" s="109"/>
      <c r="C1" s="109"/>
      <c r="D1" s="109"/>
      <c r="E1" s="109"/>
      <c r="F1" s="109"/>
      <c r="G1" s="109"/>
      <c r="H1" s="109"/>
      <c r="I1" s="109"/>
      <c r="J1" s="109"/>
    </row>
    <row r="2" spans="1:11" ht="6" customHeight="1" thickBot="1" x14ac:dyDescent="0.3">
      <c r="A2" s="54"/>
      <c r="B2" s="54"/>
      <c r="C2" s="54"/>
      <c r="D2" s="54"/>
      <c r="E2" s="54"/>
      <c r="F2" s="54"/>
      <c r="G2" s="54"/>
      <c r="H2" s="54"/>
      <c r="I2" s="54"/>
      <c r="J2" s="54"/>
    </row>
    <row r="3" spans="1:11" ht="15" x14ac:dyDescent="0.2">
      <c r="A3" s="55"/>
      <c r="B3" s="55"/>
      <c r="C3" s="55"/>
      <c r="D3" s="55"/>
      <c r="E3" s="55"/>
      <c r="F3" s="55"/>
      <c r="G3" s="55"/>
      <c r="H3" s="55"/>
      <c r="I3" s="55"/>
      <c r="J3" s="55"/>
    </row>
    <row r="4" spans="1:11" ht="15" x14ac:dyDescent="0.2">
      <c r="A4" s="55"/>
      <c r="B4" s="55"/>
      <c r="C4" s="55"/>
      <c r="D4" s="55"/>
      <c r="E4" s="55"/>
      <c r="F4" s="55"/>
      <c r="G4" s="55"/>
      <c r="H4" s="55"/>
      <c r="I4" s="55"/>
      <c r="J4" s="55"/>
    </row>
    <row r="5" spans="1:11" ht="18" customHeight="1" x14ac:dyDescent="0.25">
      <c r="A5" s="56" t="s">
        <v>8</v>
      </c>
      <c r="B5" s="58"/>
      <c r="C5" s="58"/>
      <c r="D5" s="58"/>
      <c r="E5" s="58"/>
      <c r="F5" s="58"/>
      <c r="G5" s="58"/>
      <c r="H5" s="58"/>
      <c r="I5" s="58"/>
      <c r="J5" s="58"/>
      <c r="K5" s="58"/>
    </row>
    <row r="6" spans="1:11" ht="30.95" customHeight="1" x14ac:dyDescent="0.2">
      <c r="A6" s="100" t="s">
        <v>9</v>
      </c>
      <c r="B6" s="101"/>
      <c r="C6" s="101"/>
      <c r="D6" s="101"/>
      <c r="E6" s="101"/>
      <c r="F6" s="101"/>
      <c r="G6" s="101"/>
      <c r="H6" s="101"/>
      <c r="I6" s="101"/>
      <c r="J6" s="101"/>
      <c r="K6" s="101"/>
    </row>
    <row r="7" spans="1:11" ht="14.25" x14ac:dyDescent="0.2">
      <c r="A7" s="57" t="s">
        <v>10</v>
      </c>
      <c r="B7" s="57"/>
      <c r="C7" s="57"/>
      <c r="D7" s="57"/>
      <c r="E7" s="57"/>
      <c r="F7" s="57"/>
      <c r="G7" s="57"/>
      <c r="H7" s="57"/>
      <c r="I7" s="57"/>
      <c r="J7" s="57"/>
      <c r="K7" s="57"/>
    </row>
    <row r="8" spans="1:11" ht="14.25" x14ac:dyDescent="0.2">
      <c r="A8" s="57" t="s">
        <v>11</v>
      </c>
      <c r="B8" s="57"/>
      <c r="C8" s="57"/>
      <c r="D8" s="57"/>
      <c r="E8" s="57"/>
      <c r="F8" s="57"/>
      <c r="G8" s="57"/>
      <c r="H8" s="57"/>
      <c r="I8" s="57"/>
      <c r="J8" s="57"/>
      <c r="K8" s="57"/>
    </row>
    <row r="9" spans="1:11" ht="14.25" x14ac:dyDescent="0.2">
      <c r="A9" s="57" t="s">
        <v>12</v>
      </c>
      <c r="B9" s="57"/>
      <c r="C9" s="57"/>
      <c r="D9" s="57"/>
      <c r="E9" s="57"/>
      <c r="F9" s="57"/>
      <c r="G9" s="57"/>
      <c r="H9" s="57"/>
      <c r="I9" s="57"/>
      <c r="J9" s="57"/>
      <c r="K9" s="57"/>
    </row>
    <row r="10" spans="1:11" ht="14.25" x14ac:dyDescent="0.2">
      <c r="A10" s="57"/>
      <c r="B10" s="57" t="s">
        <v>13</v>
      </c>
      <c r="C10" s="57"/>
      <c r="D10" s="57"/>
      <c r="E10" s="57"/>
      <c r="F10" s="57"/>
      <c r="G10" s="57"/>
      <c r="H10" s="57"/>
      <c r="I10" s="57"/>
      <c r="J10" s="57"/>
      <c r="K10" s="57"/>
    </row>
    <row r="11" spans="1:11" ht="14.25" x14ac:dyDescent="0.2">
      <c r="A11" s="57"/>
      <c r="B11" s="57" t="s">
        <v>14</v>
      </c>
      <c r="C11" s="57"/>
      <c r="D11" s="57"/>
      <c r="E11" s="57"/>
      <c r="F11" s="57"/>
      <c r="G11" s="57"/>
      <c r="H11" s="57"/>
      <c r="I11" s="57"/>
      <c r="J11" s="57"/>
      <c r="K11" s="57"/>
    </row>
    <row r="12" spans="1:11" ht="14.25" x14ac:dyDescent="0.2">
      <c r="A12" s="57"/>
      <c r="B12" s="57" t="s">
        <v>15</v>
      </c>
      <c r="C12" s="57"/>
      <c r="D12" s="57"/>
      <c r="E12" s="57"/>
      <c r="F12" s="57"/>
      <c r="G12" s="57"/>
      <c r="H12" s="57"/>
      <c r="I12" s="57"/>
      <c r="J12" s="57"/>
      <c r="K12" s="57"/>
    </row>
    <row r="13" spans="1:11" ht="14.25" x14ac:dyDescent="0.2">
      <c r="A13" s="57" t="s">
        <v>0</v>
      </c>
      <c r="B13" s="57"/>
      <c r="C13" s="57"/>
      <c r="D13" s="57"/>
      <c r="E13" s="57"/>
      <c r="F13" s="57"/>
      <c r="G13" s="57"/>
      <c r="H13" s="57"/>
      <c r="I13" s="57"/>
      <c r="J13" s="57"/>
      <c r="K13" s="57"/>
    </row>
    <row r="14" spans="1:11" ht="15" customHeight="1" x14ac:dyDescent="0.2">
      <c r="A14" s="102" t="s">
        <v>1</v>
      </c>
      <c r="B14" s="102"/>
      <c r="C14" s="102"/>
      <c r="D14" s="102"/>
      <c r="E14" s="102"/>
      <c r="F14" s="102"/>
      <c r="G14" s="102"/>
      <c r="H14" s="102"/>
      <c r="I14" s="102"/>
      <c r="J14" s="102"/>
      <c r="K14" s="102"/>
    </row>
    <row r="16" spans="1:11" ht="14.25" x14ac:dyDescent="0.2">
      <c r="A16" s="91" t="s">
        <v>122</v>
      </c>
      <c r="B16" s="91"/>
      <c r="C16" s="91"/>
      <c r="D16" s="91"/>
      <c r="E16" s="91"/>
      <c r="F16" s="91"/>
      <c r="G16" s="91"/>
      <c r="H16" s="91"/>
      <c r="I16" s="91"/>
      <c r="J16" s="91"/>
    </row>
    <row r="17" spans="1:11" ht="14.25" x14ac:dyDescent="0.2">
      <c r="A17" s="91" t="s">
        <v>123</v>
      </c>
    </row>
    <row r="18" spans="1:11" ht="15" x14ac:dyDescent="0.25">
      <c r="A18" s="51" t="s">
        <v>2</v>
      </c>
      <c r="B18" s="52"/>
      <c r="C18" s="52"/>
      <c r="D18" s="52"/>
      <c r="E18" s="59" t="s">
        <v>3</v>
      </c>
      <c r="F18" s="52"/>
      <c r="G18" s="52"/>
      <c r="H18" s="52"/>
      <c r="I18" s="52"/>
      <c r="J18" s="52"/>
      <c r="K18" s="52"/>
    </row>
    <row r="19" spans="1:11" ht="15" x14ac:dyDescent="0.25">
      <c r="A19" s="51"/>
      <c r="B19" s="52"/>
      <c r="C19" s="52"/>
      <c r="D19" s="52"/>
      <c r="E19" s="59"/>
      <c r="F19" s="52"/>
      <c r="G19" s="52"/>
      <c r="H19" s="52"/>
      <c r="I19" s="52"/>
      <c r="J19" s="52"/>
      <c r="K19" s="52"/>
    </row>
    <row r="20" spans="1:11" ht="30.75" customHeight="1" x14ac:dyDescent="0.2">
      <c r="A20" s="103" t="s">
        <v>4</v>
      </c>
      <c r="B20" s="104"/>
      <c r="C20" s="104"/>
      <c r="D20" s="104"/>
      <c r="E20" s="104"/>
      <c r="F20" s="104"/>
      <c r="G20" s="104"/>
      <c r="H20" s="104"/>
      <c r="I20" s="104"/>
      <c r="J20" s="105"/>
      <c r="K20" s="105"/>
    </row>
    <row r="21" spans="1:11" x14ac:dyDescent="0.2">
      <c r="A21" s="106" t="s">
        <v>5</v>
      </c>
      <c r="B21" s="107"/>
      <c r="C21" s="107"/>
      <c r="D21" s="107"/>
      <c r="E21" s="107"/>
      <c r="F21" s="107"/>
      <c r="G21" s="107"/>
      <c r="H21" s="107"/>
      <c r="I21" s="107"/>
      <c r="J21" s="107"/>
      <c r="K21" s="107"/>
    </row>
    <row r="24" spans="1:11" x14ac:dyDescent="0.2">
      <c r="J24" t="s">
        <v>6</v>
      </c>
      <c r="K24" s="60">
        <v>42122</v>
      </c>
    </row>
  </sheetData>
  <sheetProtection password="8E41" sheet="1" objects="1" scenarios="1"/>
  <mergeCells count="5">
    <mergeCell ref="A6:K6"/>
    <mergeCell ref="A14:K14"/>
    <mergeCell ref="A20:K20"/>
    <mergeCell ref="A21:K21"/>
    <mergeCell ref="A1:J1"/>
  </mergeCells>
  <phoneticPr fontId="1" type="noConversion"/>
  <hyperlinks>
    <hyperlink ref="E18" r:id="rId1" xr:uid="{00000000-0004-0000-0000-000000000000}"/>
  </hyperlinks>
  <pageMargins left="0.75" right="0.75" top="1" bottom="1" header="0.5" footer="0.5"/>
  <pageSetup scale="76" fitToHeight="0" orientation="portrait" horizontalDpi="4294967292" verticalDpi="4294967292"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36"/>
  <sheetViews>
    <sheetView showGridLines="0" topLeftCell="A124" zoomScale="115" zoomScaleNormal="115" workbookViewId="0">
      <selection activeCell="A17" sqref="A17"/>
    </sheetView>
  </sheetViews>
  <sheetFormatPr defaultColWidth="8" defaultRowHeight="12.75" x14ac:dyDescent="0.2"/>
  <cols>
    <col min="1" max="1" width="19.28515625" style="1" customWidth="1"/>
    <col min="2" max="2" width="17.42578125" style="1" customWidth="1"/>
    <col min="3" max="3" width="12.85546875" style="1" customWidth="1"/>
    <col min="4" max="4" width="15.7109375" style="1" customWidth="1"/>
    <col min="5" max="5" width="17.140625" style="1" customWidth="1"/>
    <col min="6" max="6" width="20.7109375" style="1" customWidth="1"/>
    <col min="7" max="7" width="15.28515625" style="1" customWidth="1"/>
    <col min="8" max="8" width="10.140625" style="1" customWidth="1"/>
    <col min="9" max="9" width="14.28515625" style="1" customWidth="1"/>
    <col min="10" max="10" width="13.140625" style="1" customWidth="1"/>
    <col min="11" max="11" width="13.7109375" style="1" customWidth="1"/>
    <col min="12" max="12" width="8" style="1"/>
    <col min="13" max="13" width="36.140625" style="1" customWidth="1"/>
    <col min="14" max="14" width="12.7109375" style="1" customWidth="1"/>
    <col min="15" max="15" width="13.28515625" style="1" customWidth="1"/>
    <col min="16" max="16" width="14.42578125" style="1" customWidth="1"/>
    <col min="17" max="16384" width="8" style="1"/>
  </cols>
  <sheetData>
    <row r="1" spans="1:19" customFormat="1" ht="39.950000000000003" customHeight="1" thickBot="1" x14ac:dyDescent="0.3">
      <c r="A1" s="110" t="s">
        <v>61</v>
      </c>
      <c r="B1" s="111"/>
      <c r="C1" s="111"/>
      <c r="D1" s="111"/>
      <c r="E1" s="111"/>
      <c r="F1" s="111"/>
      <c r="G1" s="111"/>
      <c r="H1" s="111"/>
      <c r="I1" s="112"/>
      <c r="J1" s="113"/>
      <c r="K1" s="113"/>
      <c r="M1" s="1"/>
      <c r="N1" s="1"/>
      <c r="O1" s="1"/>
      <c r="P1" s="1"/>
      <c r="Q1" s="1"/>
      <c r="R1" s="1"/>
      <c r="S1" s="1"/>
    </row>
    <row r="2" spans="1:19" s="4" customFormat="1" ht="15.75" x14ac:dyDescent="0.25">
      <c r="A2" s="2"/>
      <c r="B2" s="3"/>
      <c r="C2" s="3"/>
      <c r="D2" s="3"/>
      <c r="E2" s="3"/>
      <c r="F2" s="3"/>
      <c r="G2" s="3"/>
      <c r="H2" s="3"/>
      <c r="J2" s="3"/>
      <c r="K2" s="3"/>
    </row>
    <row r="3" spans="1:19" s="7" customFormat="1" ht="15" customHeight="1" x14ac:dyDescent="0.2">
      <c r="A3" s="5" t="s">
        <v>88</v>
      </c>
      <c r="B3" s="6"/>
      <c r="C3" s="6"/>
      <c r="D3" s="6"/>
      <c r="E3" s="6"/>
      <c r="F3" s="6"/>
      <c r="G3" s="84"/>
      <c r="H3" s="84"/>
      <c r="I3" s="85"/>
      <c r="J3" s="8"/>
    </row>
    <row r="4" spans="1:19" s="7" customFormat="1" x14ac:dyDescent="0.2">
      <c r="A4" s="9"/>
      <c r="B4" s="1"/>
      <c r="C4" s="1"/>
      <c r="D4" s="1"/>
      <c r="E4" s="1"/>
      <c r="F4" s="1"/>
      <c r="J4" s="10"/>
    </row>
    <row r="5" spans="1:19" s="7" customFormat="1" x14ac:dyDescent="0.2">
      <c r="A5" s="9"/>
      <c r="B5" s="1"/>
      <c r="C5" s="1"/>
      <c r="D5" s="1"/>
      <c r="E5" s="1"/>
      <c r="F5" s="1"/>
      <c r="J5" s="10"/>
    </row>
    <row r="6" spans="1:19" s="7" customFormat="1" x14ac:dyDescent="0.2">
      <c r="A6" s="9"/>
      <c r="B6" s="1"/>
      <c r="C6" s="1"/>
      <c r="D6" s="1"/>
      <c r="E6" s="1"/>
      <c r="F6" s="1"/>
      <c r="J6" s="10"/>
    </row>
    <row r="7" spans="1:19" s="7" customFormat="1" x14ac:dyDescent="0.2">
      <c r="A7" s="9"/>
      <c r="B7" s="1"/>
      <c r="C7" s="1"/>
      <c r="D7" s="1"/>
      <c r="E7" s="1"/>
      <c r="F7" s="1"/>
      <c r="J7" s="10"/>
    </row>
    <row r="8" spans="1:19" s="7" customFormat="1" x14ac:dyDescent="0.2">
      <c r="A8" s="9"/>
      <c r="B8" s="1"/>
      <c r="C8" s="1"/>
      <c r="D8" s="1"/>
      <c r="E8" s="1"/>
      <c r="F8" s="1"/>
      <c r="J8" s="10"/>
    </row>
    <row r="9" spans="1:19" s="7" customFormat="1" x14ac:dyDescent="0.2">
      <c r="A9" s="9"/>
      <c r="B9" s="1"/>
      <c r="C9" s="1"/>
      <c r="D9" s="1"/>
      <c r="E9" s="1"/>
      <c r="F9" s="1"/>
      <c r="J9" s="10"/>
    </row>
    <row r="10" spans="1:19" s="7" customFormat="1" x14ac:dyDescent="0.2">
      <c r="A10" s="9"/>
      <c r="B10" s="1"/>
      <c r="C10" s="1"/>
      <c r="D10" s="1"/>
      <c r="E10" s="1"/>
      <c r="F10" s="1"/>
      <c r="J10" s="10"/>
    </row>
    <row r="11" spans="1:19" s="7" customFormat="1" x14ac:dyDescent="0.2">
      <c r="A11" s="9"/>
      <c r="B11" s="1"/>
      <c r="C11" s="1"/>
      <c r="D11" s="1"/>
      <c r="E11" s="1"/>
      <c r="F11" s="1"/>
      <c r="J11" s="10"/>
    </row>
    <row r="12" spans="1:19" s="7" customFormat="1" x14ac:dyDescent="0.2">
      <c r="A12" s="9"/>
      <c r="B12" s="1"/>
      <c r="C12" s="1"/>
      <c r="D12" s="1"/>
      <c r="E12" s="1"/>
      <c r="F12" s="1"/>
      <c r="J12" s="10"/>
    </row>
    <row r="13" spans="1:19" s="7" customFormat="1" x14ac:dyDescent="0.2">
      <c r="A13" s="9"/>
      <c r="B13" s="1"/>
      <c r="C13" s="1"/>
      <c r="D13" s="1"/>
      <c r="E13" s="1"/>
      <c r="F13" s="1"/>
      <c r="J13" s="10"/>
    </row>
    <row r="14" spans="1:19" ht="12.95" customHeight="1" x14ac:dyDescent="0.2">
      <c r="A14" s="69" t="s">
        <v>89</v>
      </c>
      <c r="B14" s="61"/>
      <c r="C14" s="68"/>
      <c r="D14" s="9"/>
    </row>
    <row r="15" spans="1:19" ht="12.95" customHeight="1" x14ac:dyDescent="0.2">
      <c r="A15" s="69" t="s">
        <v>91</v>
      </c>
      <c r="B15" s="61"/>
      <c r="C15" s="68"/>
      <c r="D15" s="70"/>
      <c r="G15" s="90"/>
      <c r="H15" s="8" t="s">
        <v>62</v>
      </c>
    </row>
    <row r="16" spans="1:19" ht="12.95" customHeight="1" x14ac:dyDescent="0.2">
      <c r="A16" s="69" t="s">
        <v>90</v>
      </c>
      <c r="B16" s="61"/>
      <c r="C16" s="68"/>
      <c r="D16" s="70"/>
      <c r="H16" s="10" t="s">
        <v>63</v>
      </c>
    </row>
    <row r="17" spans="1:11" ht="12.95" customHeight="1" x14ac:dyDescent="0.2">
      <c r="A17" s="89">
        <v>0</v>
      </c>
      <c r="B17" s="61"/>
      <c r="C17" s="68"/>
      <c r="D17" s="80">
        <f>A17*365</f>
        <v>0</v>
      </c>
      <c r="E17" s="120" t="s">
        <v>95</v>
      </c>
      <c r="F17" s="120"/>
    </row>
    <row r="18" spans="1:11" ht="15.75" customHeight="1" x14ac:dyDescent="0.2">
      <c r="A18" s="11"/>
      <c r="B18" s="61"/>
      <c r="C18" s="68"/>
      <c r="D18" s="9"/>
      <c r="G18" s="78"/>
      <c r="H18" s="8" t="s">
        <v>64</v>
      </c>
    </row>
    <row r="19" spans="1:11" ht="15.75" customHeight="1" x14ac:dyDescent="0.2">
      <c r="A19" s="13"/>
      <c r="B19" s="61"/>
      <c r="C19" s="68"/>
      <c r="D19" s="9"/>
      <c r="G19" s="71"/>
      <c r="I19" s="81"/>
      <c r="J19" s="8"/>
      <c r="K19" s="7"/>
    </row>
    <row r="20" spans="1:11" ht="12.75" customHeight="1" x14ac:dyDescent="0.2">
      <c r="A20" s="72" t="s">
        <v>92</v>
      </c>
      <c r="I20" s="81"/>
      <c r="J20" s="7"/>
      <c r="K20" s="7"/>
    </row>
    <row r="21" spans="1:11" ht="42.75" customHeight="1" x14ac:dyDescent="0.2">
      <c r="A21" s="9" t="s">
        <v>65</v>
      </c>
      <c r="B21" s="73" t="s">
        <v>93</v>
      </c>
      <c r="C21" s="15" t="s">
        <v>66</v>
      </c>
      <c r="D21" s="15" t="s">
        <v>67</v>
      </c>
      <c r="F21" s="16"/>
    </row>
    <row r="22" spans="1:11" ht="14.25" customHeight="1" x14ac:dyDescent="0.2">
      <c r="A22" s="12" t="s">
        <v>68</v>
      </c>
      <c r="B22" s="12">
        <v>75</v>
      </c>
      <c r="C22" s="12">
        <v>300</v>
      </c>
      <c r="D22" s="17">
        <f>B22*C22</f>
        <v>22500</v>
      </c>
    </row>
    <row r="23" spans="1:11" x14ac:dyDescent="0.2">
      <c r="A23" s="12"/>
      <c r="B23" s="12"/>
      <c r="C23" s="12"/>
      <c r="D23" s="17">
        <f t="shared" ref="D23:D27" si="0">B23*C23</f>
        <v>0</v>
      </c>
    </row>
    <row r="24" spans="1:11" x14ac:dyDescent="0.2">
      <c r="A24" s="12"/>
      <c r="B24" s="12"/>
      <c r="C24" s="12"/>
      <c r="D24" s="17">
        <f t="shared" si="0"/>
        <v>0</v>
      </c>
    </row>
    <row r="25" spans="1:11" x14ac:dyDescent="0.2">
      <c r="A25" s="12"/>
      <c r="B25" s="12"/>
      <c r="C25" s="12"/>
      <c r="D25" s="18">
        <f t="shared" si="0"/>
        <v>0</v>
      </c>
    </row>
    <row r="26" spans="1:11" x14ac:dyDescent="0.2">
      <c r="A26" s="12"/>
      <c r="B26" s="12"/>
      <c r="C26" s="12"/>
      <c r="D26" s="18">
        <f t="shared" si="0"/>
        <v>0</v>
      </c>
    </row>
    <row r="27" spans="1:11" x14ac:dyDescent="0.2">
      <c r="A27" s="12"/>
      <c r="B27" s="77"/>
      <c r="C27" s="77"/>
      <c r="D27" s="18">
        <f t="shared" si="0"/>
        <v>0</v>
      </c>
      <c r="G27" s="19"/>
    </row>
    <row r="28" spans="1:11" ht="12.75" customHeight="1" x14ac:dyDescent="0.2">
      <c r="A28" s="9" t="s">
        <v>69</v>
      </c>
      <c r="B28" s="82">
        <f>SUM(B22:B27)</f>
        <v>75</v>
      </c>
      <c r="C28" s="20"/>
      <c r="D28" s="76">
        <f>SUM(D22:D27)</f>
        <v>22500</v>
      </c>
      <c r="E28" s="114" t="s">
        <v>94</v>
      </c>
      <c r="F28" s="115"/>
    </row>
    <row r="29" spans="1:11" x14ac:dyDescent="0.2">
      <c r="A29" s="9"/>
      <c r="B29" s="20"/>
      <c r="C29" s="20"/>
      <c r="D29" s="74"/>
      <c r="E29" s="66"/>
      <c r="F29" s="67"/>
    </row>
    <row r="30" spans="1:11" ht="12.75" customHeight="1" x14ac:dyDescent="0.2">
      <c r="A30" s="75" t="s">
        <v>97</v>
      </c>
      <c r="B30" s="83">
        <f>A17+B28</f>
        <v>75</v>
      </c>
      <c r="D30" s="79">
        <f>D17+D28</f>
        <v>22500</v>
      </c>
      <c r="E30" s="121" t="s">
        <v>96</v>
      </c>
      <c r="F30" s="120"/>
    </row>
    <row r="32" spans="1:11" ht="14.1" customHeight="1" x14ac:dyDescent="0.2">
      <c r="A32" s="5" t="s">
        <v>70</v>
      </c>
      <c r="B32" s="6"/>
      <c r="C32" s="6"/>
      <c r="D32" s="6"/>
      <c r="E32" s="6"/>
      <c r="F32" s="6"/>
      <c r="G32" s="21"/>
      <c r="H32" s="21"/>
      <c r="I32" s="21"/>
    </row>
    <row r="33" spans="1:12" ht="14.1" customHeight="1" x14ac:dyDescent="0.2">
      <c r="A33" s="22"/>
      <c r="B33" s="23"/>
      <c r="C33" s="23"/>
      <c r="D33" s="23"/>
      <c r="E33" s="23"/>
      <c r="F33" s="23"/>
    </row>
    <row r="34" spans="1:12" s="28" customFormat="1" ht="13.5" thickBot="1" x14ac:dyDescent="0.25">
      <c r="A34" s="24" t="s">
        <v>71</v>
      </c>
      <c r="B34" s="25"/>
      <c r="C34" s="25"/>
      <c r="D34" s="25"/>
      <c r="E34" s="25"/>
    </row>
    <row r="35" spans="1:12" ht="38.25" x14ac:dyDescent="0.2">
      <c r="A35" s="9" t="s">
        <v>74</v>
      </c>
      <c r="B35" s="29" t="s">
        <v>75</v>
      </c>
      <c r="C35" s="29" t="s">
        <v>76</v>
      </c>
      <c r="D35" s="29" t="s">
        <v>77</v>
      </c>
    </row>
    <row r="36" spans="1:12" x14ac:dyDescent="0.2">
      <c r="A36" s="12" t="s">
        <v>47</v>
      </c>
      <c r="B36" s="30">
        <v>2500</v>
      </c>
      <c r="C36" s="12">
        <v>25</v>
      </c>
      <c r="D36" s="31">
        <f t="shared" ref="D36:D44" si="1">B36*(C36/100)</f>
        <v>625</v>
      </c>
    </row>
    <row r="37" spans="1:12" x14ac:dyDescent="0.2">
      <c r="A37" s="12"/>
      <c r="B37" s="30"/>
      <c r="C37" s="12"/>
      <c r="D37" s="31">
        <f t="shared" si="1"/>
        <v>0</v>
      </c>
    </row>
    <row r="38" spans="1:12" x14ac:dyDescent="0.2">
      <c r="A38" s="12"/>
      <c r="B38" s="30"/>
      <c r="C38" s="12"/>
      <c r="D38" s="31">
        <f t="shared" si="1"/>
        <v>0</v>
      </c>
    </row>
    <row r="39" spans="1:12" x14ac:dyDescent="0.2">
      <c r="A39" s="12"/>
      <c r="B39" s="30"/>
      <c r="C39" s="12"/>
      <c r="D39" s="31">
        <f t="shared" si="1"/>
        <v>0</v>
      </c>
    </row>
    <row r="40" spans="1:12" x14ac:dyDescent="0.2">
      <c r="A40" s="12"/>
      <c r="B40" s="30"/>
      <c r="C40" s="12"/>
      <c r="D40" s="31">
        <f t="shared" si="1"/>
        <v>0</v>
      </c>
    </row>
    <row r="41" spans="1:12" x14ac:dyDescent="0.2">
      <c r="A41" s="12"/>
      <c r="B41" s="30"/>
      <c r="C41" s="12"/>
      <c r="D41" s="31">
        <f t="shared" si="1"/>
        <v>0</v>
      </c>
    </row>
    <row r="42" spans="1:12" x14ac:dyDescent="0.2">
      <c r="A42" s="12"/>
      <c r="B42" s="30"/>
      <c r="C42" s="12"/>
      <c r="D42" s="31">
        <f t="shared" si="1"/>
        <v>0</v>
      </c>
    </row>
    <row r="43" spans="1:12" x14ac:dyDescent="0.2">
      <c r="A43" s="12"/>
      <c r="B43" s="30"/>
      <c r="C43" s="12"/>
      <c r="D43" s="31">
        <f t="shared" si="1"/>
        <v>0</v>
      </c>
    </row>
    <row r="44" spans="1:12" x14ac:dyDescent="0.2">
      <c r="A44" s="12"/>
      <c r="B44" s="30"/>
      <c r="C44" s="12"/>
      <c r="D44" s="31">
        <f t="shared" si="1"/>
        <v>0</v>
      </c>
    </row>
    <row r="45" spans="1:12" ht="12.75" customHeight="1" x14ac:dyDescent="0.2">
      <c r="A45" s="116" t="s">
        <v>53</v>
      </c>
      <c r="B45" s="116"/>
      <c r="C45" s="117"/>
      <c r="D45" s="32">
        <f>SUM(D36:D44)</f>
        <v>625</v>
      </c>
    </row>
    <row r="46" spans="1:12" x14ac:dyDescent="0.2">
      <c r="A46" s="9"/>
      <c r="B46" s="61"/>
      <c r="C46" s="61"/>
      <c r="D46" s="62"/>
      <c r="F46" s="14"/>
      <c r="G46" s="9"/>
      <c r="H46" s="9"/>
      <c r="J46" s="29"/>
      <c r="K46" s="62"/>
    </row>
    <row r="47" spans="1:12" ht="13.5" thickBot="1" x14ac:dyDescent="0.25">
      <c r="A47" s="24" t="s">
        <v>72</v>
      </c>
      <c r="B47" s="26"/>
      <c r="C47" s="27" t="s">
        <v>73</v>
      </c>
      <c r="D47" s="27"/>
      <c r="E47" s="27"/>
      <c r="F47" s="25"/>
      <c r="G47" s="87"/>
      <c r="H47" s="9"/>
      <c r="J47" s="29"/>
      <c r="K47" s="62"/>
    </row>
    <row r="48" spans="1:12" ht="38.25" x14ac:dyDescent="0.2">
      <c r="A48" s="9" t="s">
        <v>74</v>
      </c>
      <c r="B48" s="29" t="s">
        <v>78</v>
      </c>
      <c r="C48" s="63" t="s">
        <v>85</v>
      </c>
      <c r="D48" s="29" t="s">
        <v>120</v>
      </c>
      <c r="E48" s="29" t="s">
        <v>80</v>
      </c>
      <c r="F48" s="29" t="s">
        <v>76</v>
      </c>
      <c r="G48" s="29" t="s">
        <v>77</v>
      </c>
      <c r="H48" s="9"/>
      <c r="I48" s="9"/>
      <c r="K48" s="29"/>
      <c r="L48" s="62"/>
    </row>
    <row r="49" spans="1:12" x14ac:dyDescent="0.2">
      <c r="A49" s="12" t="s">
        <v>48</v>
      </c>
      <c r="B49" s="30">
        <v>19000</v>
      </c>
      <c r="C49" s="30">
        <v>7000</v>
      </c>
      <c r="D49" s="12">
        <v>10</v>
      </c>
      <c r="E49" s="31">
        <f t="shared" ref="E49:E60" si="2">IF(D49="", 0, (B49-C49)/D49)</f>
        <v>1200</v>
      </c>
      <c r="F49" s="12">
        <v>75</v>
      </c>
      <c r="G49" s="31">
        <f t="shared" ref="G49:G60" si="3">IF(D49="",0,(((B49-C49)/D49))*(F49/100))</f>
        <v>900</v>
      </c>
      <c r="H49" s="9"/>
      <c r="I49" s="9"/>
      <c r="K49" s="29"/>
      <c r="L49" s="62"/>
    </row>
    <row r="50" spans="1:12" x14ac:dyDescent="0.2">
      <c r="A50" s="12" t="s">
        <v>49</v>
      </c>
      <c r="B50" s="30">
        <v>16000</v>
      </c>
      <c r="C50" s="30">
        <v>4000</v>
      </c>
      <c r="D50" s="12">
        <v>10</v>
      </c>
      <c r="E50" s="31">
        <f t="shared" si="2"/>
        <v>1200</v>
      </c>
      <c r="F50" s="12">
        <v>100</v>
      </c>
      <c r="G50" s="31">
        <f t="shared" si="3"/>
        <v>1200</v>
      </c>
      <c r="H50" s="9"/>
      <c r="I50" s="9"/>
      <c r="K50" s="29"/>
      <c r="L50" s="62"/>
    </row>
    <row r="51" spans="1:12" x14ac:dyDescent="0.2">
      <c r="A51" s="12" t="s">
        <v>50</v>
      </c>
      <c r="B51" s="30">
        <v>9000</v>
      </c>
      <c r="C51" s="30">
        <v>1200</v>
      </c>
      <c r="D51" s="12">
        <v>13</v>
      </c>
      <c r="E51" s="31">
        <f t="shared" si="2"/>
        <v>600</v>
      </c>
      <c r="F51" s="12">
        <v>100</v>
      </c>
      <c r="G51" s="31">
        <f t="shared" si="3"/>
        <v>600</v>
      </c>
      <c r="H51" s="9"/>
      <c r="I51" s="9"/>
      <c r="K51" s="29"/>
      <c r="L51" s="62"/>
    </row>
    <row r="52" spans="1:12" x14ac:dyDescent="0.2">
      <c r="A52" s="12" t="s">
        <v>51</v>
      </c>
      <c r="B52" s="30">
        <v>8000</v>
      </c>
      <c r="C52" s="30">
        <v>2500</v>
      </c>
      <c r="D52" s="12">
        <v>8</v>
      </c>
      <c r="E52" s="31">
        <f t="shared" si="2"/>
        <v>687.5</v>
      </c>
      <c r="F52" s="12">
        <v>100</v>
      </c>
      <c r="G52" s="31">
        <f t="shared" si="3"/>
        <v>687.5</v>
      </c>
      <c r="H52" s="9"/>
      <c r="I52" s="9"/>
      <c r="K52" s="29"/>
      <c r="L52" s="62"/>
    </row>
    <row r="53" spans="1:12" x14ac:dyDescent="0.2">
      <c r="A53" s="12" t="s">
        <v>52</v>
      </c>
      <c r="B53" s="30">
        <v>30000</v>
      </c>
      <c r="C53" s="30">
        <v>12000</v>
      </c>
      <c r="D53" s="12">
        <v>6</v>
      </c>
      <c r="E53" s="31">
        <f t="shared" si="2"/>
        <v>3000</v>
      </c>
      <c r="F53" s="12">
        <v>40</v>
      </c>
      <c r="G53" s="31">
        <f t="shared" si="3"/>
        <v>1200</v>
      </c>
      <c r="H53" s="9"/>
      <c r="I53" s="9"/>
      <c r="K53" s="29"/>
      <c r="L53" s="62"/>
    </row>
    <row r="54" spans="1:12" x14ac:dyDescent="0.2">
      <c r="A54" s="12"/>
      <c r="B54" s="30"/>
      <c r="C54" s="30"/>
      <c r="D54" s="12"/>
      <c r="E54" s="31">
        <f t="shared" si="2"/>
        <v>0</v>
      </c>
      <c r="F54" s="12"/>
      <c r="G54" s="31">
        <f t="shared" si="3"/>
        <v>0</v>
      </c>
      <c r="H54" s="9"/>
      <c r="I54" s="9"/>
      <c r="K54" s="29"/>
      <c r="L54" s="62"/>
    </row>
    <row r="55" spans="1:12" x14ac:dyDescent="0.2">
      <c r="A55" s="12"/>
      <c r="B55" s="30"/>
      <c r="C55" s="30"/>
      <c r="D55" s="12"/>
      <c r="E55" s="31">
        <f t="shared" si="2"/>
        <v>0</v>
      </c>
      <c r="F55" s="12"/>
      <c r="G55" s="31">
        <f t="shared" si="3"/>
        <v>0</v>
      </c>
      <c r="H55" s="9"/>
      <c r="I55" s="9"/>
      <c r="K55" s="29"/>
      <c r="L55" s="62"/>
    </row>
    <row r="56" spans="1:12" x14ac:dyDescent="0.2">
      <c r="A56" s="12"/>
      <c r="B56" s="30"/>
      <c r="C56" s="30"/>
      <c r="D56" s="12"/>
      <c r="E56" s="31">
        <f t="shared" si="2"/>
        <v>0</v>
      </c>
      <c r="F56" s="12"/>
      <c r="G56" s="31">
        <f t="shared" si="3"/>
        <v>0</v>
      </c>
      <c r="H56" s="9"/>
      <c r="I56" s="9"/>
      <c r="K56" s="29"/>
      <c r="L56" s="62"/>
    </row>
    <row r="57" spans="1:12" x14ac:dyDescent="0.2">
      <c r="A57" s="12"/>
      <c r="B57" s="30"/>
      <c r="C57" s="30"/>
      <c r="D57" s="12"/>
      <c r="E57" s="31">
        <f t="shared" si="2"/>
        <v>0</v>
      </c>
      <c r="F57" s="12"/>
      <c r="G57" s="31">
        <f t="shared" si="3"/>
        <v>0</v>
      </c>
      <c r="H57" s="9"/>
      <c r="I57" s="9"/>
      <c r="K57" s="29"/>
      <c r="L57" s="62"/>
    </row>
    <row r="58" spans="1:12" x14ac:dyDescent="0.2">
      <c r="A58" s="12"/>
      <c r="B58" s="30"/>
      <c r="C58" s="30"/>
      <c r="D58" s="12"/>
      <c r="E58" s="31">
        <f t="shared" si="2"/>
        <v>0</v>
      </c>
      <c r="F58" s="12"/>
      <c r="G58" s="31">
        <f t="shared" si="3"/>
        <v>0</v>
      </c>
      <c r="H58" s="9"/>
      <c r="I58" s="9"/>
      <c r="K58" s="29"/>
      <c r="L58" s="62"/>
    </row>
    <row r="59" spans="1:12" x14ac:dyDescent="0.2">
      <c r="A59" s="12"/>
      <c r="B59" s="30"/>
      <c r="C59" s="30"/>
      <c r="D59" s="12"/>
      <c r="E59" s="31">
        <f t="shared" si="2"/>
        <v>0</v>
      </c>
      <c r="F59" s="12"/>
      <c r="G59" s="31">
        <f t="shared" si="3"/>
        <v>0</v>
      </c>
      <c r="H59" s="9"/>
      <c r="I59" s="9"/>
      <c r="K59" s="29"/>
      <c r="L59" s="62"/>
    </row>
    <row r="60" spans="1:12" x14ac:dyDescent="0.2">
      <c r="A60" s="12"/>
      <c r="B60" s="30"/>
      <c r="C60" s="30"/>
      <c r="D60" s="12"/>
      <c r="E60" s="31">
        <f t="shared" si="2"/>
        <v>0</v>
      </c>
      <c r="F60" s="12"/>
      <c r="G60" s="31">
        <f t="shared" si="3"/>
        <v>0</v>
      </c>
      <c r="H60" s="9"/>
      <c r="I60" s="9"/>
      <c r="K60" s="29"/>
      <c r="L60" s="62"/>
    </row>
    <row r="61" spans="1:12" x14ac:dyDescent="0.2">
      <c r="A61" s="14" t="s">
        <v>54</v>
      </c>
      <c r="B61" s="9"/>
      <c r="C61" s="9"/>
      <c r="E61" s="29"/>
      <c r="F61" s="64"/>
      <c r="G61" s="65">
        <f>SUM(G49:G60)</f>
        <v>4587.5</v>
      </c>
      <c r="H61" s="9"/>
      <c r="J61" s="29"/>
      <c r="K61" s="62"/>
    </row>
    <row r="62" spans="1:12" ht="12" customHeight="1" x14ac:dyDescent="0.2"/>
    <row r="63" spans="1:12" ht="13.5" thickBot="1" x14ac:dyDescent="0.25">
      <c r="A63" s="24" t="s">
        <v>55</v>
      </c>
      <c r="B63" s="26"/>
      <c r="C63" s="26"/>
      <c r="D63" s="26"/>
    </row>
    <row r="64" spans="1:12" ht="38.25" x14ac:dyDescent="0.2">
      <c r="A64" s="9" t="s">
        <v>74</v>
      </c>
      <c r="B64" s="29" t="s">
        <v>75</v>
      </c>
      <c r="C64" s="29" t="s">
        <v>76</v>
      </c>
      <c r="D64" s="29" t="s">
        <v>77</v>
      </c>
    </row>
    <row r="65" spans="1:4" x14ac:dyDescent="0.2">
      <c r="A65" s="12"/>
      <c r="B65" s="30"/>
      <c r="C65" s="33"/>
      <c r="D65" s="31">
        <f t="shared" ref="D65:D73" si="4">B65*(C65/100)</f>
        <v>0</v>
      </c>
    </row>
    <row r="66" spans="1:4" x14ac:dyDescent="0.2">
      <c r="A66" s="12"/>
      <c r="B66" s="30"/>
      <c r="C66" s="33"/>
      <c r="D66" s="31">
        <f t="shared" si="4"/>
        <v>0</v>
      </c>
    </row>
    <row r="67" spans="1:4" x14ac:dyDescent="0.2">
      <c r="A67" s="12"/>
      <c r="B67" s="30"/>
      <c r="C67" s="33"/>
      <c r="D67" s="31">
        <f t="shared" si="4"/>
        <v>0</v>
      </c>
    </row>
    <row r="68" spans="1:4" x14ac:dyDescent="0.2">
      <c r="A68" s="12"/>
      <c r="B68" s="30"/>
      <c r="C68" s="33"/>
      <c r="D68" s="31">
        <f t="shared" si="4"/>
        <v>0</v>
      </c>
    </row>
    <row r="69" spans="1:4" x14ac:dyDescent="0.2">
      <c r="A69" s="12"/>
      <c r="B69" s="30"/>
      <c r="C69" s="33"/>
      <c r="D69" s="31">
        <f t="shared" si="4"/>
        <v>0</v>
      </c>
    </row>
    <row r="70" spans="1:4" x14ac:dyDescent="0.2">
      <c r="A70" s="12"/>
      <c r="B70" s="30"/>
      <c r="C70" s="33"/>
      <c r="D70" s="31">
        <f t="shared" si="4"/>
        <v>0</v>
      </c>
    </row>
    <row r="71" spans="1:4" x14ac:dyDescent="0.2">
      <c r="A71" s="12"/>
      <c r="B71" s="30"/>
      <c r="C71" s="33"/>
      <c r="D71" s="31">
        <f t="shared" si="4"/>
        <v>0</v>
      </c>
    </row>
    <row r="72" spans="1:4" x14ac:dyDescent="0.2">
      <c r="A72" s="12"/>
      <c r="B72" s="30"/>
      <c r="C72" s="33"/>
      <c r="D72" s="31">
        <f t="shared" si="4"/>
        <v>0</v>
      </c>
    </row>
    <row r="73" spans="1:4" x14ac:dyDescent="0.2">
      <c r="A73" s="12"/>
      <c r="B73" s="30"/>
      <c r="C73" s="33"/>
      <c r="D73" s="31">
        <f t="shared" si="4"/>
        <v>0</v>
      </c>
    </row>
    <row r="74" spans="1:4" x14ac:dyDescent="0.2">
      <c r="A74" s="14" t="s">
        <v>59</v>
      </c>
      <c r="B74" s="14"/>
      <c r="C74" s="34"/>
      <c r="D74" s="32">
        <f>SUM(D65:D73)</f>
        <v>0</v>
      </c>
    </row>
    <row r="86" spans="1:6" ht="13.5" thickBot="1" x14ac:dyDescent="0.25">
      <c r="A86" s="24" t="s">
        <v>87</v>
      </c>
      <c r="B86" s="26"/>
      <c r="C86" s="27"/>
      <c r="D86" s="26"/>
      <c r="E86" s="26"/>
      <c r="F86" s="26"/>
    </row>
    <row r="87" spans="1:6" ht="38.25" x14ac:dyDescent="0.2">
      <c r="A87" s="9" t="s">
        <v>56</v>
      </c>
      <c r="B87" s="29" t="s">
        <v>78</v>
      </c>
      <c r="C87" s="29" t="s">
        <v>79</v>
      </c>
      <c r="D87" s="29" t="s">
        <v>80</v>
      </c>
      <c r="E87" s="29" t="s">
        <v>76</v>
      </c>
      <c r="F87" s="29" t="s">
        <v>77</v>
      </c>
    </row>
    <row r="88" spans="1:6" x14ac:dyDescent="0.2">
      <c r="A88" s="12" t="s">
        <v>57</v>
      </c>
      <c r="B88" s="30">
        <v>75000</v>
      </c>
      <c r="C88" s="12">
        <v>20</v>
      </c>
      <c r="D88" s="31">
        <f t="shared" ref="D88:D100" si="5">IF(C88="", 0, B88/C88)</f>
        <v>3750</v>
      </c>
      <c r="E88" s="33">
        <v>100</v>
      </c>
      <c r="F88" s="31">
        <f>(D88)*(E88/100)</f>
        <v>3750</v>
      </c>
    </row>
    <row r="89" spans="1:6" ht="25.5" x14ac:dyDescent="0.2">
      <c r="A89" s="12" t="s">
        <v>58</v>
      </c>
      <c r="B89" s="30">
        <v>12000</v>
      </c>
      <c r="C89" s="12">
        <v>15</v>
      </c>
      <c r="D89" s="31">
        <f t="shared" si="5"/>
        <v>800</v>
      </c>
      <c r="E89" s="33">
        <v>100</v>
      </c>
      <c r="F89" s="31">
        <f>(D89)*(E89/100)</f>
        <v>800</v>
      </c>
    </row>
    <row r="90" spans="1:6" x14ac:dyDescent="0.2">
      <c r="A90" s="12"/>
      <c r="B90" s="30"/>
      <c r="C90" s="12"/>
      <c r="D90" s="31">
        <f t="shared" si="5"/>
        <v>0</v>
      </c>
      <c r="E90" s="33"/>
      <c r="F90" s="31">
        <f>(D90)*(E90/100)</f>
        <v>0</v>
      </c>
    </row>
    <row r="91" spans="1:6" x14ac:dyDescent="0.2">
      <c r="A91" s="12"/>
      <c r="B91" s="30"/>
      <c r="C91" s="12"/>
      <c r="D91" s="31">
        <f t="shared" si="5"/>
        <v>0</v>
      </c>
      <c r="E91" s="33"/>
      <c r="F91" s="31">
        <f t="shared" ref="F91:F94" si="6">(D91)*(E91/100)</f>
        <v>0</v>
      </c>
    </row>
    <row r="92" spans="1:6" x14ac:dyDescent="0.2">
      <c r="A92" s="12"/>
      <c r="B92" s="30"/>
      <c r="C92" s="12"/>
      <c r="D92" s="31">
        <f t="shared" si="5"/>
        <v>0</v>
      </c>
      <c r="E92" s="33"/>
      <c r="F92" s="31">
        <f t="shared" si="6"/>
        <v>0</v>
      </c>
    </row>
    <row r="93" spans="1:6" x14ac:dyDescent="0.2">
      <c r="A93" s="12"/>
      <c r="B93" s="30"/>
      <c r="C93" s="12"/>
      <c r="D93" s="31">
        <f t="shared" si="5"/>
        <v>0</v>
      </c>
      <c r="E93" s="33"/>
      <c r="F93" s="31">
        <f t="shared" si="6"/>
        <v>0</v>
      </c>
    </row>
    <row r="94" spans="1:6" x14ac:dyDescent="0.2">
      <c r="A94" s="12"/>
      <c r="B94" s="30"/>
      <c r="C94" s="12"/>
      <c r="D94" s="31">
        <f t="shared" si="5"/>
        <v>0</v>
      </c>
      <c r="E94" s="33"/>
      <c r="F94" s="31">
        <f t="shared" si="6"/>
        <v>0</v>
      </c>
    </row>
    <row r="95" spans="1:6" x14ac:dyDescent="0.2">
      <c r="A95" s="12"/>
      <c r="B95" s="30"/>
      <c r="C95" s="12"/>
      <c r="D95" s="31">
        <f t="shared" si="5"/>
        <v>0</v>
      </c>
      <c r="E95" s="33"/>
      <c r="F95" s="31">
        <f t="shared" ref="F95:F100" si="7">(D95)*(E95/100)</f>
        <v>0</v>
      </c>
    </row>
    <row r="96" spans="1:6" x14ac:dyDescent="0.2">
      <c r="A96" s="12"/>
      <c r="B96" s="30"/>
      <c r="C96" s="12"/>
      <c r="D96" s="31">
        <f t="shared" si="5"/>
        <v>0</v>
      </c>
      <c r="E96" s="33"/>
      <c r="F96" s="31">
        <f t="shared" si="7"/>
        <v>0</v>
      </c>
    </row>
    <row r="97" spans="1:10" x14ac:dyDescent="0.2">
      <c r="A97" s="12"/>
      <c r="B97" s="30"/>
      <c r="C97" s="12"/>
      <c r="D97" s="31">
        <f t="shared" si="5"/>
        <v>0</v>
      </c>
      <c r="E97" s="33"/>
      <c r="F97" s="31">
        <f t="shared" si="7"/>
        <v>0</v>
      </c>
    </row>
    <row r="98" spans="1:10" x14ac:dyDescent="0.2">
      <c r="A98" s="12"/>
      <c r="B98" s="30"/>
      <c r="C98" s="12"/>
      <c r="D98" s="31">
        <f t="shared" si="5"/>
        <v>0</v>
      </c>
      <c r="E98" s="33"/>
      <c r="F98" s="31">
        <f t="shared" si="7"/>
        <v>0</v>
      </c>
    </row>
    <row r="99" spans="1:10" x14ac:dyDescent="0.2">
      <c r="A99" s="12"/>
      <c r="B99" s="30"/>
      <c r="C99" s="12"/>
      <c r="D99" s="31">
        <f t="shared" si="5"/>
        <v>0</v>
      </c>
      <c r="E99" s="33"/>
      <c r="F99" s="31">
        <f t="shared" si="7"/>
        <v>0</v>
      </c>
    </row>
    <row r="100" spans="1:10" x14ac:dyDescent="0.2">
      <c r="A100" s="12"/>
      <c r="B100" s="30"/>
      <c r="C100" s="12"/>
      <c r="D100" s="31">
        <f t="shared" si="5"/>
        <v>0</v>
      </c>
      <c r="E100" s="33"/>
      <c r="F100" s="31">
        <f t="shared" si="7"/>
        <v>0</v>
      </c>
    </row>
    <row r="101" spans="1:10" x14ac:dyDescent="0.2">
      <c r="A101" s="14" t="s">
        <v>60</v>
      </c>
      <c r="B101" s="9"/>
      <c r="C101" s="9"/>
      <c r="D101" s="9"/>
      <c r="E101" s="29"/>
      <c r="F101" s="32">
        <f>SUM(F88:F100)</f>
        <v>4550</v>
      </c>
    </row>
    <row r="103" spans="1:10" ht="13.5" thickBot="1" x14ac:dyDescent="0.25">
      <c r="A103" s="24" t="s">
        <v>17</v>
      </c>
      <c r="B103" s="26"/>
      <c r="C103" s="26"/>
      <c r="D103" s="26"/>
      <c r="E103" s="26"/>
      <c r="F103" s="24" t="s">
        <v>18</v>
      </c>
      <c r="G103" s="26"/>
      <c r="H103" s="26"/>
      <c r="I103" s="26"/>
    </row>
    <row r="104" spans="1:10" x14ac:dyDescent="0.2">
      <c r="A104" s="9"/>
      <c r="B104" s="29" t="s">
        <v>19</v>
      </c>
      <c r="C104" s="29" t="s">
        <v>20</v>
      </c>
      <c r="D104" s="29" t="s">
        <v>21</v>
      </c>
      <c r="F104" s="9"/>
      <c r="G104" s="29" t="s">
        <v>19</v>
      </c>
      <c r="H104" s="29" t="s">
        <v>20</v>
      </c>
      <c r="I104" s="29" t="s">
        <v>21</v>
      </c>
    </row>
    <row r="105" spans="1:10" ht="25.5" x14ac:dyDescent="0.2">
      <c r="A105" s="9" t="s">
        <v>22</v>
      </c>
      <c r="B105" s="32">
        <f>D45</f>
        <v>625</v>
      </c>
      <c r="C105" s="32">
        <f>B105/B30</f>
        <v>8.3333333333333339</v>
      </c>
      <c r="D105" s="32">
        <f>B105/D30</f>
        <v>2.7777777777777776E-2</v>
      </c>
      <c r="F105" s="9" t="s">
        <v>23</v>
      </c>
      <c r="G105" s="32">
        <f>G61</f>
        <v>4587.5</v>
      </c>
      <c r="H105" s="32">
        <f>G105/B30</f>
        <v>61.166666666666664</v>
      </c>
      <c r="I105" s="32">
        <f>G105/D30</f>
        <v>0.2038888888888889</v>
      </c>
    </row>
    <row r="106" spans="1:10" ht="25.5" x14ac:dyDescent="0.2">
      <c r="A106" s="9" t="s">
        <v>24</v>
      </c>
      <c r="B106" s="32">
        <f>D74</f>
        <v>0</v>
      </c>
      <c r="C106" s="32">
        <f>B106/B30</f>
        <v>0</v>
      </c>
      <c r="D106" s="32">
        <f>B106/D30</f>
        <v>0</v>
      </c>
      <c r="F106" s="9" t="s">
        <v>25</v>
      </c>
      <c r="G106" s="32">
        <f>F101</f>
        <v>4550</v>
      </c>
      <c r="H106" s="32">
        <f>G106/B30</f>
        <v>60.666666666666664</v>
      </c>
      <c r="I106" s="32">
        <f>G106/D30</f>
        <v>0.20222222222222222</v>
      </c>
    </row>
    <row r="107" spans="1:10" x14ac:dyDescent="0.2">
      <c r="F107" s="9" t="s">
        <v>26</v>
      </c>
      <c r="G107" s="32">
        <f>SUM(G105:G106)</f>
        <v>9137.5</v>
      </c>
      <c r="H107" s="32">
        <f>SUM(H105:H106)</f>
        <v>121.83333333333333</v>
      </c>
      <c r="I107" s="32">
        <f>SUM(I105:I106)</f>
        <v>0.40611111111111109</v>
      </c>
    </row>
    <row r="109" spans="1:10" x14ac:dyDescent="0.2">
      <c r="A109" s="5" t="s">
        <v>27</v>
      </c>
      <c r="B109" s="35"/>
      <c r="C109" s="35"/>
      <c r="D109" s="35"/>
      <c r="E109" s="35"/>
      <c r="F109" s="35"/>
      <c r="G109" s="21"/>
      <c r="H109" s="36"/>
      <c r="I109" s="86"/>
      <c r="J109" s="8"/>
    </row>
    <row r="110" spans="1:10" ht="25.5" x14ac:dyDescent="0.2">
      <c r="A110" s="37" t="s">
        <v>28</v>
      </c>
      <c r="D110" s="38" t="s">
        <v>29</v>
      </c>
      <c r="F110" s="38" t="s">
        <v>83</v>
      </c>
      <c r="G110" s="39" t="s">
        <v>81</v>
      </c>
      <c r="H110" s="40"/>
      <c r="I110" s="7"/>
      <c r="J110" s="7"/>
    </row>
    <row r="111" spans="1:10" x14ac:dyDescent="0.2">
      <c r="A111" s="37" t="s">
        <v>30</v>
      </c>
      <c r="D111" s="41">
        <v>900</v>
      </c>
      <c r="F111" s="12">
        <v>50</v>
      </c>
      <c r="G111" s="42">
        <f>(D111*(F111/100))</f>
        <v>450</v>
      </c>
      <c r="H111" s="40"/>
      <c r="I111" s="7"/>
      <c r="J111" s="7"/>
    </row>
    <row r="112" spans="1:10" x14ac:dyDescent="0.2">
      <c r="A112" s="37" t="s">
        <v>100</v>
      </c>
      <c r="D112" s="41"/>
      <c r="F112" s="12"/>
      <c r="G112" s="42"/>
      <c r="H112" s="40"/>
      <c r="I112" s="7"/>
      <c r="J112" s="7"/>
    </row>
    <row r="113" spans="1:10" x14ac:dyDescent="0.2">
      <c r="A113" s="37" t="s">
        <v>99</v>
      </c>
      <c r="D113" s="41"/>
      <c r="F113" s="12"/>
      <c r="G113" s="42"/>
      <c r="H113" s="40"/>
      <c r="I113" s="7"/>
      <c r="J113" s="7"/>
    </row>
    <row r="114" spans="1:10" x14ac:dyDescent="0.2">
      <c r="A114" s="37" t="s">
        <v>31</v>
      </c>
      <c r="D114" s="41">
        <v>215</v>
      </c>
      <c r="F114" s="12">
        <v>100</v>
      </c>
      <c r="G114" s="42">
        <f>D114*(F114/100)</f>
        <v>215</v>
      </c>
      <c r="H114" s="43"/>
    </row>
    <row r="115" spans="1:10" x14ac:dyDescent="0.2">
      <c r="A115" s="37" t="s">
        <v>32</v>
      </c>
      <c r="D115" s="44"/>
      <c r="F115" s="9"/>
      <c r="G115" s="42">
        <f>B105</f>
        <v>625</v>
      </c>
      <c r="H115" s="43"/>
    </row>
    <row r="116" spans="1:10" x14ac:dyDescent="0.2">
      <c r="A116" s="37" t="s">
        <v>33</v>
      </c>
      <c r="D116" s="44"/>
      <c r="F116" s="9"/>
      <c r="G116" s="42">
        <f>B106</f>
        <v>0</v>
      </c>
      <c r="H116" s="43"/>
    </row>
    <row r="117" spans="1:10" x14ac:dyDescent="0.2">
      <c r="A117" s="45" t="s">
        <v>34</v>
      </c>
      <c r="D117" s="41">
        <v>12000</v>
      </c>
      <c r="F117" s="12">
        <v>5</v>
      </c>
      <c r="G117" s="42">
        <f t="shared" ref="G117:G122" si="8">D117*(F117/100)</f>
        <v>600</v>
      </c>
      <c r="H117" s="43"/>
    </row>
    <row r="118" spans="1:10" x14ac:dyDescent="0.2">
      <c r="A118" s="37" t="s">
        <v>35</v>
      </c>
      <c r="D118" s="41">
        <v>2000</v>
      </c>
      <c r="F118" s="12">
        <v>15</v>
      </c>
      <c r="G118" s="42">
        <f t="shared" si="8"/>
        <v>300</v>
      </c>
      <c r="H118" s="43"/>
    </row>
    <row r="119" spans="1:10" x14ac:dyDescent="0.2">
      <c r="A119" s="37" t="s">
        <v>36</v>
      </c>
      <c r="D119" s="41">
        <v>3300</v>
      </c>
      <c r="F119" s="12">
        <v>25</v>
      </c>
      <c r="G119" s="42">
        <f t="shared" si="8"/>
        <v>825</v>
      </c>
      <c r="H119" s="43"/>
    </row>
    <row r="120" spans="1:10" x14ac:dyDescent="0.2">
      <c r="A120" s="45" t="s">
        <v>37</v>
      </c>
      <c r="D120" s="41">
        <v>1600</v>
      </c>
      <c r="F120" s="12">
        <v>20</v>
      </c>
      <c r="G120" s="42">
        <f t="shared" si="8"/>
        <v>320</v>
      </c>
      <c r="H120" s="43"/>
    </row>
    <row r="121" spans="1:10" x14ac:dyDescent="0.2">
      <c r="A121" s="45" t="s">
        <v>38</v>
      </c>
      <c r="D121" s="41">
        <v>2380</v>
      </c>
      <c r="F121" s="12">
        <v>15</v>
      </c>
      <c r="G121" s="42">
        <f t="shared" si="8"/>
        <v>357</v>
      </c>
      <c r="H121" s="43"/>
    </row>
    <row r="122" spans="1:10" x14ac:dyDescent="0.2">
      <c r="A122" s="45" t="s">
        <v>39</v>
      </c>
      <c r="D122" s="41"/>
      <c r="F122" s="12"/>
      <c r="G122" s="42">
        <f t="shared" si="8"/>
        <v>0</v>
      </c>
      <c r="H122" s="43"/>
    </row>
    <row r="123" spans="1:10" x14ac:dyDescent="0.2">
      <c r="A123" s="45" t="s">
        <v>40</v>
      </c>
      <c r="D123" s="44"/>
      <c r="F123" s="9"/>
      <c r="G123" s="42">
        <f>G107</f>
        <v>9137.5</v>
      </c>
      <c r="H123" s="43"/>
    </row>
    <row r="124" spans="1:10" x14ac:dyDescent="0.2">
      <c r="A124" s="45" t="s">
        <v>41</v>
      </c>
      <c r="D124" s="41">
        <v>4500</v>
      </c>
      <c r="F124" s="12">
        <v>30</v>
      </c>
      <c r="G124" s="42">
        <f t="shared" ref="G124:G129" si="9">D124*(F124/100)</f>
        <v>1350</v>
      </c>
      <c r="H124" s="43"/>
    </row>
    <row r="125" spans="1:10" x14ac:dyDescent="0.2">
      <c r="A125" s="45" t="s">
        <v>42</v>
      </c>
      <c r="D125" s="41">
        <v>3500</v>
      </c>
      <c r="F125" s="12">
        <v>30</v>
      </c>
      <c r="G125" s="42">
        <f t="shared" si="9"/>
        <v>1050</v>
      </c>
      <c r="H125" s="43"/>
    </row>
    <row r="126" spans="1:10" x14ac:dyDescent="0.2">
      <c r="A126" s="37" t="s">
        <v>43</v>
      </c>
      <c r="D126" s="41">
        <v>4000</v>
      </c>
      <c r="F126" s="12">
        <v>30</v>
      </c>
      <c r="G126" s="42">
        <f t="shared" si="9"/>
        <v>1200</v>
      </c>
      <c r="H126" s="43"/>
    </row>
    <row r="127" spans="1:10" x14ac:dyDescent="0.2">
      <c r="A127" s="88" t="s">
        <v>98</v>
      </c>
      <c r="D127" s="41">
        <v>3000</v>
      </c>
      <c r="F127" s="12">
        <v>50</v>
      </c>
      <c r="G127" s="42">
        <f t="shared" si="9"/>
        <v>1500</v>
      </c>
      <c r="H127" s="43"/>
    </row>
    <row r="128" spans="1:10" x14ac:dyDescent="0.2">
      <c r="A128" s="37" t="s">
        <v>44</v>
      </c>
      <c r="D128" s="41"/>
      <c r="F128" s="12"/>
      <c r="G128" s="42">
        <f t="shared" si="9"/>
        <v>0</v>
      </c>
      <c r="H128" s="43"/>
    </row>
    <row r="129" spans="1:11" x14ac:dyDescent="0.2">
      <c r="A129" s="37" t="s">
        <v>45</v>
      </c>
      <c r="D129" s="41"/>
      <c r="F129" s="12"/>
      <c r="G129" s="42">
        <f t="shared" si="9"/>
        <v>0</v>
      </c>
      <c r="H129" s="43"/>
    </row>
    <row r="130" spans="1:11" x14ac:dyDescent="0.2">
      <c r="A130" s="14" t="s">
        <v>82</v>
      </c>
      <c r="C130" s="9"/>
      <c r="F130" s="37"/>
      <c r="G130" s="46">
        <f>SUM(G111:G129)</f>
        <v>17929.5</v>
      </c>
      <c r="H130" s="43"/>
    </row>
    <row r="131" spans="1:11" ht="14.1" customHeight="1" x14ac:dyDescent="0.25">
      <c r="A131" s="47"/>
      <c r="C131" s="47"/>
      <c r="D131" s="47"/>
      <c r="F131" s="48" t="s">
        <v>46</v>
      </c>
      <c r="H131" s="47"/>
      <c r="I131" s="47"/>
      <c r="J131" s="47"/>
    </row>
    <row r="132" spans="1:11" ht="15" customHeight="1" x14ac:dyDescent="0.25">
      <c r="A132" s="49" t="s">
        <v>84</v>
      </c>
      <c r="C132" s="47"/>
      <c r="D132" s="47"/>
      <c r="F132" s="50">
        <f>G130/D30</f>
        <v>0.79686666666666661</v>
      </c>
      <c r="G132" s="118"/>
      <c r="H132" s="119"/>
      <c r="I132" s="119"/>
      <c r="J132" s="119"/>
      <c r="K132" s="119"/>
    </row>
    <row r="134" spans="1:11" ht="15" x14ac:dyDescent="0.25">
      <c r="A134" s="51" t="s">
        <v>16</v>
      </c>
      <c r="B134" s="52"/>
      <c r="C134" s="52"/>
      <c r="D134" s="52"/>
      <c r="E134" s="52"/>
      <c r="F134" s="52"/>
      <c r="G134" s="52"/>
      <c r="H134" s="52"/>
      <c r="I134" s="52"/>
      <c r="J134" s="52"/>
    </row>
    <row r="135" spans="1:11" x14ac:dyDescent="0.2">
      <c r="A135" s="53" t="s">
        <v>86</v>
      </c>
      <c r="B135"/>
      <c r="C135"/>
      <c r="D135" s="99"/>
      <c r="E135"/>
      <c r="F135"/>
      <c r="G135"/>
      <c r="H135"/>
      <c r="I135"/>
      <c r="J135"/>
    </row>
    <row r="136" spans="1:11" x14ac:dyDescent="0.2">
      <c r="B136"/>
      <c r="C136"/>
      <c r="D136"/>
      <c r="E136"/>
      <c r="F136"/>
      <c r="G136"/>
      <c r="H136"/>
      <c r="I136"/>
      <c r="J136"/>
    </row>
  </sheetData>
  <sheetProtection password="8E41" sheet="1" objects="1" scenarios="1"/>
  <mergeCells count="6">
    <mergeCell ref="A1:K1"/>
    <mergeCell ref="E28:F28"/>
    <mergeCell ref="A45:C45"/>
    <mergeCell ref="G132:K132"/>
    <mergeCell ref="E17:F17"/>
    <mergeCell ref="E30:F30"/>
  </mergeCells>
  <phoneticPr fontId="1" type="noConversion"/>
  <pageMargins left="0.45" right="0.45" top="0.75" bottom="0.75" header="0.3" footer="0.3"/>
  <pageSetup scale="5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B8" sqref="B8"/>
    </sheetView>
  </sheetViews>
  <sheetFormatPr defaultRowHeight="15" x14ac:dyDescent="0.2"/>
  <cols>
    <col min="1" max="1" width="29.42578125" style="95" customWidth="1"/>
    <col min="2" max="2" width="9.140625" style="94"/>
    <col min="3" max="3" width="11.85546875" style="94" customWidth="1"/>
    <col min="4" max="4" width="14.140625" style="94" customWidth="1"/>
    <col min="5" max="5" width="13.5703125" style="94" customWidth="1"/>
    <col min="6" max="6" width="12" style="94" customWidth="1"/>
    <col min="7" max="7" width="31.7109375" style="94" customWidth="1"/>
    <col min="8" max="16384" width="9.140625" style="94"/>
  </cols>
  <sheetData>
    <row r="1" spans="1:7" ht="15.75" x14ac:dyDescent="0.25">
      <c r="A1" s="92" t="s">
        <v>124</v>
      </c>
    </row>
    <row r="7" spans="1:7" ht="15.75" x14ac:dyDescent="0.25">
      <c r="A7" s="92" t="s">
        <v>101</v>
      </c>
      <c r="B7" s="93" t="s">
        <v>113</v>
      </c>
      <c r="C7" s="93" t="s">
        <v>114</v>
      </c>
      <c r="D7" s="93" t="s">
        <v>115</v>
      </c>
      <c r="E7" s="93" t="s">
        <v>116</v>
      </c>
      <c r="F7" s="93" t="s">
        <v>117</v>
      </c>
      <c r="G7" s="93" t="s">
        <v>118</v>
      </c>
    </row>
    <row r="8" spans="1:7" ht="15.75" x14ac:dyDescent="0.25">
      <c r="A8" s="96" t="s">
        <v>102</v>
      </c>
      <c r="B8" s="97"/>
      <c r="C8" s="97"/>
      <c r="D8" s="97"/>
      <c r="E8" s="97"/>
      <c r="F8" s="97"/>
      <c r="G8" s="98">
        <f>(B8*365)+(C8*52)+(D8*12)+(E8*4)+(F8)</f>
        <v>0</v>
      </c>
    </row>
    <row r="9" spans="1:7" ht="15.75" x14ac:dyDescent="0.25">
      <c r="A9" s="96" t="s">
        <v>98</v>
      </c>
      <c r="B9" s="97"/>
      <c r="C9" s="97"/>
      <c r="D9" s="97"/>
      <c r="E9" s="97"/>
      <c r="F9" s="97"/>
      <c r="G9" s="98">
        <f t="shared" ref="G9:G22" si="0">(B9*365)+(C9*52)+(D9*12)+(E9*4)+(F9)</f>
        <v>0</v>
      </c>
    </row>
    <row r="10" spans="1:7" ht="15.75" x14ac:dyDescent="0.25">
      <c r="A10" s="96" t="s">
        <v>103</v>
      </c>
      <c r="B10" s="97"/>
      <c r="C10" s="97"/>
      <c r="D10" s="97"/>
      <c r="E10" s="97"/>
      <c r="F10" s="97"/>
      <c r="G10" s="98">
        <f t="shared" si="0"/>
        <v>0</v>
      </c>
    </row>
    <row r="11" spans="1:7" ht="31.5" x14ac:dyDescent="0.25">
      <c r="A11" s="96" t="s">
        <v>121</v>
      </c>
      <c r="B11" s="97"/>
      <c r="C11" s="97"/>
      <c r="D11" s="97"/>
      <c r="E11" s="97"/>
      <c r="F11" s="97"/>
      <c r="G11" s="98">
        <f t="shared" si="0"/>
        <v>0</v>
      </c>
    </row>
    <row r="12" spans="1:7" ht="47.25" x14ac:dyDescent="0.25">
      <c r="A12" s="96" t="s">
        <v>104</v>
      </c>
      <c r="B12" s="97"/>
      <c r="C12" s="97"/>
      <c r="D12" s="97"/>
      <c r="E12" s="97"/>
      <c r="F12" s="97"/>
      <c r="G12" s="98">
        <f t="shared" si="0"/>
        <v>0</v>
      </c>
    </row>
    <row r="13" spans="1:7" ht="15.75" x14ac:dyDescent="0.25">
      <c r="A13" s="96" t="s">
        <v>105</v>
      </c>
      <c r="B13" s="97"/>
      <c r="C13" s="97"/>
      <c r="D13" s="97"/>
      <c r="E13" s="97"/>
      <c r="F13" s="97"/>
      <c r="G13" s="98">
        <f t="shared" si="0"/>
        <v>0</v>
      </c>
    </row>
    <row r="14" spans="1:7" ht="15.75" x14ac:dyDescent="0.25">
      <c r="A14" s="96" t="s">
        <v>106</v>
      </c>
      <c r="B14" s="97"/>
      <c r="C14" s="97"/>
      <c r="D14" s="97"/>
      <c r="E14" s="97"/>
      <c r="F14" s="97"/>
      <c r="G14" s="98">
        <f t="shared" si="0"/>
        <v>0</v>
      </c>
    </row>
    <row r="15" spans="1:7" ht="15.75" x14ac:dyDescent="0.25">
      <c r="A15" s="96" t="s">
        <v>107</v>
      </c>
      <c r="B15" s="97"/>
      <c r="C15" s="97"/>
      <c r="D15" s="97"/>
      <c r="E15" s="97"/>
      <c r="F15" s="97"/>
      <c r="G15" s="98">
        <f t="shared" si="0"/>
        <v>0</v>
      </c>
    </row>
    <row r="16" spans="1:7" ht="31.5" x14ac:dyDescent="0.25">
      <c r="A16" s="96" t="s">
        <v>108</v>
      </c>
      <c r="B16" s="97"/>
      <c r="C16" s="97"/>
      <c r="D16" s="97"/>
      <c r="E16" s="97"/>
      <c r="F16" s="97"/>
      <c r="G16" s="98">
        <f t="shared" si="0"/>
        <v>0</v>
      </c>
    </row>
    <row r="17" spans="1:7" ht="15.75" x14ac:dyDescent="0.25">
      <c r="A17" s="96" t="s">
        <v>109</v>
      </c>
      <c r="B17" s="97"/>
      <c r="C17" s="97"/>
      <c r="D17" s="97"/>
      <c r="E17" s="97"/>
      <c r="F17" s="97"/>
      <c r="G17" s="98">
        <f t="shared" si="0"/>
        <v>0</v>
      </c>
    </row>
    <row r="18" spans="1:7" ht="15.75" x14ac:dyDescent="0.25">
      <c r="A18" s="96" t="s">
        <v>110</v>
      </c>
      <c r="B18" s="97"/>
      <c r="C18" s="97"/>
      <c r="D18" s="97"/>
      <c r="E18" s="97"/>
      <c r="F18" s="97"/>
      <c r="G18" s="98">
        <f t="shared" si="0"/>
        <v>0</v>
      </c>
    </row>
    <row r="19" spans="1:7" ht="15.75" x14ac:dyDescent="0.25">
      <c r="A19" s="96" t="s">
        <v>111</v>
      </c>
      <c r="B19" s="97"/>
      <c r="C19" s="97"/>
      <c r="D19" s="97"/>
      <c r="E19" s="97"/>
      <c r="F19" s="97"/>
      <c r="G19" s="98">
        <f t="shared" si="0"/>
        <v>0</v>
      </c>
    </row>
    <row r="20" spans="1:7" ht="15.75" x14ac:dyDescent="0.25">
      <c r="A20" s="96" t="s">
        <v>112</v>
      </c>
      <c r="B20" s="97"/>
      <c r="C20" s="97"/>
      <c r="D20" s="97"/>
      <c r="E20" s="97"/>
      <c r="F20" s="97"/>
      <c r="G20" s="98">
        <f t="shared" si="0"/>
        <v>0</v>
      </c>
    </row>
    <row r="21" spans="1:7" ht="15.75" x14ac:dyDescent="0.25">
      <c r="A21" s="96" t="s">
        <v>112</v>
      </c>
      <c r="B21" s="97"/>
      <c r="C21" s="97"/>
      <c r="D21" s="97"/>
      <c r="E21" s="97"/>
      <c r="F21" s="97"/>
      <c r="G21" s="98">
        <f t="shared" si="0"/>
        <v>0</v>
      </c>
    </row>
    <row r="22" spans="1:7" ht="15.75" x14ac:dyDescent="0.25">
      <c r="A22" s="96" t="s">
        <v>112</v>
      </c>
      <c r="B22" s="97"/>
      <c r="C22" s="97"/>
      <c r="D22" s="97"/>
      <c r="E22" s="97"/>
      <c r="F22" s="97"/>
      <c r="G22" s="98">
        <f t="shared" si="0"/>
        <v>0</v>
      </c>
    </row>
    <row r="23" spans="1:7" ht="15.75" x14ac:dyDescent="0.25">
      <c r="A23" s="92" t="s">
        <v>119</v>
      </c>
      <c r="G23" s="98">
        <f>SUM(G8:G22)</f>
        <v>0</v>
      </c>
    </row>
  </sheetData>
  <sheetProtection password="8E41"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YARDAGE CALCULATOR</vt:lpstr>
      <vt:lpstr>LABOR AND MANAGEMENT WORKSHEET</vt:lpstr>
      <vt:lpstr>'YARDAGE CALCULATOR'!Print_Titles</vt:lpstr>
    </vt:vector>
  </TitlesOfParts>
  <Company>University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Radunz</dc:creator>
  <cp:lastModifiedBy>Bill Halfman</cp:lastModifiedBy>
  <cp:lastPrinted>2019-01-07T15:18:47Z</cp:lastPrinted>
  <dcterms:created xsi:type="dcterms:W3CDTF">2010-11-03T19:08:18Z</dcterms:created>
  <dcterms:modified xsi:type="dcterms:W3CDTF">2020-09-14T20:36:23Z</dcterms:modified>
</cp:coreProperties>
</file>