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halfman\Downloads\"/>
    </mc:Choice>
  </mc:AlternateContent>
  <xr:revisionPtr revIDLastSave="0" documentId="13_ncr:1_{387F5EE9-7B1B-42CA-97AE-78CEFC7071C1}" xr6:coauthVersionLast="45" xr6:coauthVersionMax="45" xr10:uidLastSave="{00000000-0000-0000-0000-000000000000}"/>
  <bookViews>
    <workbookView xWindow="675" yWindow="615" windowWidth="25890" windowHeight="14640" xr2:uid="{00000000-000D-0000-FFFF-FFFF00000000}"/>
  </bookViews>
  <sheets>
    <sheet name="Example Inputs" sheetId="1" r:id="rId1"/>
    <sheet name="Holstein bull calf birth to 400" sheetId="14" r:id="rId2"/>
    <sheet name="Dairy x beef calf birth to 400" sheetId="13" r:id="rId3"/>
    <sheet name="Dairy x beef cross 400-1400" sheetId="12" r:id="rId4"/>
    <sheet name="Holstein 400-800 lbs" sheetId="3" r:id="rId5"/>
    <sheet name="Holstein 400-1450 " sheetId="5" r:id="rId6"/>
    <sheet name="Holstein 800-1450" sheetId="6" r:id="rId7"/>
    <sheet name="Pre-condition feeder calves" sheetId="2" r:id="rId8"/>
    <sheet name="Finish beef steer calves" sheetId="7" r:id="rId9"/>
    <sheet name="Finish beef heifer calves " sheetId="11" r:id="rId10"/>
    <sheet name=" Background beef calves" sheetId="9" r:id="rId11"/>
    <sheet name="Finish beef yearlings" sheetId="8" r:id="rId12"/>
    <sheet name="Cull cows" sheetId="10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0" l="1"/>
  <c r="H22" i="10"/>
  <c r="H23" i="8"/>
  <c r="H22" i="8"/>
  <c r="H23" i="9"/>
  <c r="H22" i="9"/>
  <c r="H23" i="2"/>
  <c r="H22" i="2"/>
  <c r="H23" i="6"/>
  <c r="H22" i="6"/>
  <c r="H23" i="5"/>
  <c r="H22" i="5"/>
  <c r="H23" i="3"/>
  <c r="H22" i="3"/>
  <c r="H23" i="12"/>
  <c r="H22" i="12"/>
  <c r="H23" i="13"/>
  <c r="H22" i="13"/>
  <c r="H23" i="14"/>
  <c r="H22" i="14"/>
  <c r="D42" i="1"/>
  <c r="H9" i="14"/>
  <c r="H19" i="14"/>
  <c r="H18" i="14"/>
  <c r="H14" i="14"/>
  <c r="H15" i="14"/>
  <c r="H16" i="14"/>
  <c r="H26" i="14"/>
  <c r="D27" i="14"/>
  <c r="H27" i="14"/>
  <c r="D28" i="14"/>
  <c r="H28" i="14"/>
  <c r="H29" i="14"/>
  <c r="H30" i="14"/>
  <c r="H31" i="14"/>
  <c r="H33" i="14"/>
  <c r="H34" i="14"/>
  <c r="H35" i="14"/>
  <c r="H36" i="14"/>
  <c r="H39" i="14"/>
  <c r="H52" i="14"/>
  <c r="H44" i="14"/>
  <c r="H46" i="14"/>
  <c r="H50" i="14"/>
  <c r="H49" i="14"/>
  <c r="H43" i="14"/>
  <c r="H45" i="14"/>
  <c r="H47" i="14"/>
  <c r="H41" i="14"/>
  <c r="H9" i="12"/>
  <c r="H43" i="12"/>
  <c r="H35" i="12"/>
  <c r="H34" i="12"/>
  <c r="H33" i="12"/>
  <c r="H32" i="12"/>
  <c r="H31" i="12"/>
  <c r="H30" i="12"/>
  <c r="H29" i="12"/>
  <c r="H19" i="12"/>
  <c r="H18" i="12"/>
  <c r="H15" i="12"/>
  <c r="H14" i="12"/>
  <c r="H16" i="12"/>
  <c r="H35" i="13"/>
  <c r="H34" i="13"/>
  <c r="H33" i="13"/>
  <c r="H31" i="13"/>
  <c r="H30" i="13"/>
  <c r="H29" i="13"/>
  <c r="H19" i="13"/>
  <c r="H18" i="13"/>
  <c r="H15" i="13"/>
  <c r="H14" i="13"/>
  <c r="H16" i="13"/>
  <c r="H9" i="13"/>
  <c r="H43" i="13"/>
  <c r="H39" i="12"/>
  <c r="H46" i="12"/>
  <c r="D28" i="12"/>
  <c r="H28" i="12"/>
  <c r="D27" i="12"/>
  <c r="H27" i="12"/>
  <c r="H26" i="12"/>
  <c r="D27" i="13"/>
  <c r="H27" i="13"/>
  <c r="H26" i="13"/>
  <c r="H39" i="13"/>
  <c r="H46" i="13"/>
  <c r="H36" i="12"/>
  <c r="D28" i="13"/>
  <c r="H28" i="13"/>
  <c r="H36" i="13"/>
  <c r="H52" i="12"/>
  <c r="H41" i="12"/>
  <c r="H44" i="12"/>
  <c r="H41" i="13"/>
  <c r="H52" i="13"/>
  <c r="H44" i="13"/>
  <c r="H49" i="12"/>
  <c r="H50" i="12"/>
  <c r="H45" i="12"/>
  <c r="H47" i="12"/>
  <c r="H50" i="13"/>
  <c r="H49" i="13"/>
  <c r="H45" i="13"/>
  <c r="H47" i="13"/>
  <c r="H19" i="11"/>
  <c r="H18" i="11"/>
  <c r="H35" i="11"/>
  <c r="H34" i="11"/>
  <c r="H33" i="11"/>
  <c r="H32" i="11"/>
  <c r="H31" i="11"/>
  <c r="H30" i="11"/>
  <c r="H29" i="11"/>
  <c r="H15" i="11"/>
  <c r="H14" i="11"/>
  <c r="H9" i="11"/>
  <c r="H43" i="11"/>
  <c r="H19" i="5"/>
  <c r="H18" i="5"/>
  <c r="H9" i="10"/>
  <c r="H43" i="10"/>
  <c r="H35" i="10"/>
  <c r="H34" i="10"/>
  <c r="H33" i="10"/>
  <c r="H31" i="10"/>
  <c r="H30" i="10"/>
  <c r="H29" i="10"/>
  <c r="H19" i="10"/>
  <c r="H18" i="10"/>
  <c r="H15" i="10"/>
  <c r="H14" i="10"/>
  <c r="H16" i="10"/>
  <c r="H35" i="9"/>
  <c r="H34" i="9"/>
  <c r="H33" i="9"/>
  <c r="H32" i="9"/>
  <c r="H31" i="9"/>
  <c r="H30" i="9"/>
  <c r="H29" i="9"/>
  <c r="H19" i="9"/>
  <c r="H18" i="9"/>
  <c r="H15" i="9"/>
  <c r="H14" i="9"/>
  <c r="H9" i="9"/>
  <c r="H43" i="9"/>
  <c r="H9" i="8"/>
  <c r="H43" i="8"/>
  <c r="H35" i="8"/>
  <c r="H34" i="8"/>
  <c r="H33" i="8"/>
  <c r="H32" i="8"/>
  <c r="H31" i="8"/>
  <c r="H30" i="8"/>
  <c r="H29" i="8"/>
  <c r="H19" i="8"/>
  <c r="H18" i="8"/>
  <c r="H14" i="8"/>
  <c r="H15" i="8"/>
  <c r="H16" i="8"/>
  <c r="H35" i="7"/>
  <c r="H34" i="7"/>
  <c r="H33" i="7"/>
  <c r="H32" i="7"/>
  <c r="H31" i="7"/>
  <c r="H30" i="7"/>
  <c r="H29" i="7"/>
  <c r="H19" i="7"/>
  <c r="H18" i="7"/>
  <c r="H15" i="7"/>
  <c r="H14" i="7"/>
  <c r="H9" i="7"/>
  <c r="H43" i="7"/>
  <c r="H35" i="6"/>
  <c r="H34" i="6"/>
  <c r="H33" i="6"/>
  <c r="H31" i="6"/>
  <c r="H30" i="6"/>
  <c r="H29" i="6"/>
  <c r="H19" i="6"/>
  <c r="H18" i="6"/>
  <c r="H15" i="6"/>
  <c r="H14" i="6"/>
  <c r="H16" i="6"/>
  <c r="H9" i="6"/>
  <c r="H43" i="6"/>
  <c r="H35" i="5"/>
  <c r="H34" i="5"/>
  <c r="H33" i="5"/>
  <c r="H32" i="5"/>
  <c r="H31" i="5"/>
  <c r="H30" i="5"/>
  <c r="H29" i="5"/>
  <c r="H14" i="5"/>
  <c r="H15" i="5"/>
  <c r="H16" i="5"/>
  <c r="H26" i="5"/>
  <c r="H9" i="5"/>
  <c r="H43" i="5"/>
  <c r="H9" i="3"/>
  <c r="H43" i="3"/>
  <c r="H35" i="3"/>
  <c r="H34" i="3"/>
  <c r="H33" i="3"/>
  <c r="H32" i="3"/>
  <c r="H31" i="3"/>
  <c r="H30" i="3"/>
  <c r="H29" i="3"/>
  <c r="H19" i="3"/>
  <c r="H18" i="3"/>
  <c r="H15" i="3"/>
  <c r="H14" i="3"/>
  <c r="H16" i="3"/>
  <c r="H35" i="2"/>
  <c r="H34" i="2"/>
  <c r="H33" i="2"/>
  <c r="H32" i="2"/>
  <c r="H31" i="2"/>
  <c r="H30" i="2"/>
  <c r="H29" i="2"/>
  <c r="H19" i="2"/>
  <c r="H18" i="2"/>
  <c r="H39" i="2"/>
  <c r="H46" i="2"/>
  <c r="H15" i="2"/>
  <c r="H14" i="2"/>
  <c r="H16" i="2"/>
  <c r="H9" i="2"/>
  <c r="H43" i="2"/>
  <c r="H23" i="7"/>
  <c r="D28" i="7"/>
  <c r="H28" i="7"/>
  <c r="H39" i="7"/>
  <c r="H46" i="7"/>
  <c r="H39" i="10"/>
  <c r="H46" i="10"/>
  <c r="H26" i="3"/>
  <c r="D27" i="3"/>
  <c r="H27" i="3"/>
  <c r="H39" i="6"/>
  <c r="H46" i="6"/>
  <c r="D28" i="6"/>
  <c r="H28" i="6"/>
  <c r="D28" i="9"/>
  <c r="H28" i="9"/>
  <c r="H39" i="9"/>
  <c r="H46" i="9"/>
  <c r="H39" i="5"/>
  <c r="H46" i="5"/>
  <c r="H39" i="3"/>
  <c r="H46" i="3"/>
  <c r="H39" i="8"/>
  <c r="H46" i="8"/>
  <c r="D28" i="8"/>
  <c r="H28" i="8"/>
  <c r="H26" i="10"/>
  <c r="D27" i="10"/>
  <c r="H27" i="10"/>
  <c r="H23" i="11"/>
  <c r="D28" i="11"/>
  <c r="H28" i="11"/>
  <c r="H39" i="11"/>
  <c r="H46" i="11"/>
  <c r="D28" i="2"/>
  <c r="H28" i="2"/>
  <c r="D27" i="5"/>
  <c r="H27" i="5"/>
  <c r="H16" i="7"/>
  <c r="H16" i="9"/>
  <c r="H16" i="11"/>
  <c r="D27" i="11"/>
  <c r="H27" i="11"/>
  <c r="H26" i="7"/>
  <c r="D27" i="7"/>
  <c r="H27" i="7"/>
  <c r="H26" i="11"/>
  <c r="H26" i="8"/>
  <c r="D27" i="8"/>
  <c r="H27" i="8"/>
  <c r="D27" i="9"/>
  <c r="H27" i="9"/>
  <c r="H26" i="9"/>
  <c r="H36" i="9"/>
  <c r="H44" i="9"/>
  <c r="H26" i="2"/>
  <c r="D27" i="2"/>
  <c r="H27" i="2"/>
  <c r="H26" i="6"/>
  <c r="D27" i="6"/>
  <c r="H27" i="6"/>
  <c r="D28" i="5"/>
  <c r="H28" i="5"/>
  <c r="H36" i="5"/>
  <c r="H52" i="5"/>
  <c r="H36" i="11"/>
  <c r="D28" i="3"/>
  <c r="H28" i="3"/>
  <c r="H36" i="3"/>
  <c r="H41" i="3"/>
  <c r="H52" i="3"/>
  <c r="D28" i="10"/>
  <c r="H28" i="10"/>
  <c r="H36" i="10"/>
  <c r="H36" i="2"/>
  <c r="H44" i="2"/>
  <c r="H50" i="2"/>
  <c r="H36" i="7"/>
  <c r="H41" i="11"/>
  <c r="H52" i="11"/>
  <c r="H44" i="11"/>
  <c r="H36" i="8"/>
  <c r="H44" i="8"/>
  <c r="H45" i="8"/>
  <c r="H47" i="8"/>
  <c r="H49" i="8"/>
  <c r="H41" i="8"/>
  <c r="H52" i="8"/>
  <c r="H49" i="9"/>
  <c r="H45" i="9"/>
  <c r="H47" i="9"/>
  <c r="H50" i="9"/>
  <c r="H52" i="9"/>
  <c r="H41" i="9"/>
  <c r="H45" i="2"/>
  <c r="H47" i="2"/>
  <c r="H36" i="6"/>
  <c r="H44" i="10"/>
  <c r="H41" i="10"/>
  <c r="H52" i="10"/>
  <c r="H49" i="2"/>
  <c r="H41" i="5"/>
  <c r="H52" i="2"/>
  <c r="H50" i="8"/>
  <c r="H44" i="3"/>
  <c r="H41" i="2"/>
  <c r="H44" i="5"/>
  <c r="H41" i="7"/>
  <c r="H52" i="7"/>
  <c r="H44" i="7"/>
  <c r="H45" i="11"/>
  <c r="H47" i="11"/>
  <c r="H50" i="11"/>
  <c r="H49" i="11"/>
  <c r="H41" i="6"/>
  <c r="H52" i="6"/>
  <c r="H44" i="6"/>
  <c r="H50" i="5"/>
  <c r="H45" i="5"/>
  <c r="H47" i="5"/>
  <c r="H49" i="5"/>
  <c r="H49" i="3"/>
  <c r="H50" i="3"/>
  <c r="H45" i="3"/>
  <c r="H47" i="3"/>
  <c r="H49" i="10"/>
  <c r="H50" i="10"/>
  <c r="H45" i="10"/>
  <c r="H47" i="10"/>
  <c r="H50" i="7"/>
  <c r="H45" i="7"/>
  <c r="H47" i="7"/>
  <c r="H49" i="7"/>
  <c r="H50" i="6"/>
  <c r="H49" i="6"/>
  <c r="H45" i="6"/>
  <c r="H47" i="6"/>
</calcChain>
</file>

<file path=xl/sharedStrings.xml><?xml version="1.0" encoding="utf-8"?>
<sst xmlns="http://schemas.openxmlformats.org/spreadsheetml/2006/main" count="1211" uniqueCount="169">
  <si>
    <t>Feedlot Enterprise Budget Worksheet</t>
  </si>
  <si>
    <t>Table. 1.  Budget Example Inputs</t>
  </si>
  <si>
    <t>Economic Planning Budget (cash-flow) for one animal.</t>
  </si>
  <si>
    <t>Type</t>
  </si>
  <si>
    <t>User inputs values</t>
  </si>
  <si>
    <t>Calculated Output</t>
  </si>
  <si>
    <t>You can only edit values in blue</t>
  </si>
  <si>
    <t>Purchase Weight</t>
  </si>
  <si>
    <t>Month Purchased</t>
  </si>
  <si>
    <t>Sale Weight</t>
  </si>
  <si>
    <t>Month Sold</t>
  </si>
  <si>
    <t>Diet</t>
  </si>
  <si>
    <t>Predicted ADG</t>
  </si>
  <si>
    <t>Predicted F:G</t>
  </si>
  <si>
    <t>Purchase Price, $/cwt</t>
  </si>
  <si>
    <t>Sale Price, $/cwt</t>
  </si>
  <si>
    <t>RECIEPTS</t>
  </si>
  <si>
    <t>Holstein 400-800</t>
  </si>
  <si>
    <t>High Grain/DDGS</t>
  </si>
  <si>
    <t>Holstein 800-1450</t>
  </si>
  <si>
    <t>Avg Out Weight</t>
  </si>
  <si>
    <t>Units</t>
  </si>
  <si>
    <t xml:space="preserve">      Price</t>
  </si>
  <si>
    <t xml:space="preserve"> Units</t>
  </si>
  <si>
    <t>Dollars</t>
  </si>
  <si>
    <t>Table 2. Diet Composition on percent dry matter basis</t>
  </si>
  <si>
    <t>Price</t>
  </si>
  <si>
    <t>lbs.</t>
  </si>
  <si>
    <t>Corn</t>
  </si>
  <si>
    <t>bu</t>
  </si>
  <si>
    <t>DDGS</t>
  </si>
  <si>
    <t>ton</t>
  </si>
  <si>
    <t>Hay</t>
  </si>
  <si>
    <t>Corn Silage</t>
  </si>
  <si>
    <t>Commericial supplement</t>
  </si>
  <si>
    <t>$/cwt.</t>
  </si>
  <si>
    <t>.</t>
  </si>
  <si>
    <t>VARIABLE EXPENSES</t>
  </si>
  <si>
    <t>Amount</t>
  </si>
  <si>
    <t>Unit</t>
  </si>
  <si>
    <t xml:space="preserve">     Price</t>
  </si>
  <si>
    <t xml:space="preserve">  Unit</t>
  </si>
  <si>
    <t xml:space="preserve">      Dollars</t>
  </si>
  <si>
    <t>Cattle costs</t>
  </si>
  <si>
    <t>Initial weight (pay weight)</t>
  </si>
  <si>
    <t>NOTE:  No guarantee on the accuracy of the information generated.  This is a tool to assist in making decisions.</t>
  </si>
  <si>
    <t>Purchase costs</t>
  </si>
  <si>
    <t>$/hd.</t>
  </si>
  <si>
    <t>Total purchase expense</t>
  </si>
  <si>
    <t>PREDICTED PERFORMANCE</t>
  </si>
  <si>
    <t>Predicted Average Daily Gain1</t>
  </si>
  <si>
    <t>lbs/d</t>
  </si>
  <si>
    <t>Days on Feed</t>
  </si>
  <si>
    <t>days</t>
  </si>
  <si>
    <t>Predicted Feed to Gain1</t>
  </si>
  <si>
    <t>lb:lb</t>
  </si>
  <si>
    <t>Total Weight Gain</t>
  </si>
  <si>
    <t>lbs</t>
  </si>
  <si>
    <t>FEED COSTS</t>
  </si>
  <si>
    <t>Enter values from Feed Costs Calculator worksheet</t>
  </si>
  <si>
    <t>Feed cost per head per day</t>
  </si>
  <si>
    <t>Total Feed Costs</t>
  </si>
  <si>
    <t>Feed Cost of gain, $/lb</t>
  </si>
  <si>
    <t>OTHER LIVESTOCK COSTS</t>
  </si>
  <si>
    <t>Death losses</t>
  </si>
  <si>
    <t>%</t>
  </si>
  <si>
    <t>Interest cost, cattle</t>
  </si>
  <si>
    <t>$</t>
  </si>
  <si>
    <t>%APR</t>
  </si>
  <si>
    <t>assumes 100% borrowed</t>
  </si>
  <si>
    <t>Interest cost, feed</t>
  </si>
  <si>
    <t>Bedding</t>
  </si>
  <si>
    <t>$/ton</t>
  </si>
  <si>
    <t>Veterinary cost</t>
  </si>
  <si>
    <t>Health products (ie vaccines)</t>
  </si>
  <si>
    <t>Growth promoters (ie implants)</t>
  </si>
  <si>
    <t>$/hd</t>
  </si>
  <si>
    <t>Other supplies</t>
  </si>
  <si>
    <t>Transportation</t>
  </si>
  <si>
    <t>Marketing costs</t>
  </si>
  <si>
    <t>Total livestock costs</t>
  </si>
  <si>
    <t>OVERHEAD COSTS (YARDAGE)</t>
  </si>
  <si>
    <t>Enter value from Yardage Calculator worsheet or your own value</t>
  </si>
  <si>
    <t>Daily Yardage Cost</t>
  </si>
  <si>
    <t>Total Yardage Cost</t>
  </si>
  <si>
    <t>Total cost of gain, $/lb</t>
  </si>
  <si>
    <t>RETURN TO RESOURCES</t>
  </si>
  <si>
    <t>Estimated reciepts</t>
  </si>
  <si>
    <t>Variable expenses</t>
  </si>
  <si>
    <t>Returns to labor, management &amp; capital</t>
  </si>
  <si>
    <t>Fixed expenses</t>
  </si>
  <si>
    <t>Returns to labor &amp; management</t>
  </si>
  <si>
    <t>BREAKEVEN ANALYSIS</t>
  </si>
  <si>
    <t>Breakeven sell price per cwt.</t>
  </si>
  <si>
    <t>Breakeven cost per cwt. less marketing cost.</t>
  </si>
  <si>
    <t>Feeder calf purchase weight</t>
  </si>
  <si>
    <t xml:space="preserve">Breakeven feeder purchase price per cwt. </t>
  </si>
  <si>
    <t>opportunity cost, cattle</t>
  </si>
  <si>
    <t>assumes opportunity cost of putting sale of calf money in bank</t>
  </si>
  <si>
    <t>Holstein 400-1450</t>
  </si>
  <si>
    <t>Back-ground</t>
  </si>
  <si>
    <t>Pre-condition</t>
  </si>
  <si>
    <t>Background</t>
  </si>
  <si>
    <t>TOTAL COST PER POUND OF GAIN</t>
  </si>
  <si>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</t>
    </r>
  </si>
  <si>
    <t>backgrounding Holsteins from 400 to 800 lb</t>
  </si>
  <si>
    <t>Description</t>
  </si>
  <si>
    <t>finishing Holsteins 400 lb to 1450 lb</t>
  </si>
  <si>
    <t>Decription</t>
  </si>
  <si>
    <t>finishing Holstein yearlings 800 to 1450 lb</t>
  </si>
  <si>
    <t>Pre-condition feeder calves</t>
  </si>
  <si>
    <t>background feeder calves 500 to 900 lb</t>
  </si>
  <si>
    <t>finish beef steer calves 500 to 1400 lb</t>
  </si>
  <si>
    <t>finish beef heifer calves 475 to 1250 lb</t>
  </si>
  <si>
    <t>finish beef yearlings 800 to 1400 lb</t>
  </si>
  <si>
    <t>add weight to thin cull beef cows</t>
  </si>
  <si>
    <t>TOTAL COST OF GAIN PER POUND</t>
  </si>
  <si>
    <t>Calculated Outputs</t>
  </si>
  <si>
    <t>dairy x beef cross calves 400 to 1400 lb</t>
  </si>
  <si>
    <t>Nov. 2020</t>
  </si>
  <si>
    <t>Feb. 2020</t>
  </si>
  <si>
    <t>raising holstein bull calves birth to 400 lb</t>
  </si>
  <si>
    <t>Ration Cost per Ton Dry Matter Basis</t>
  </si>
  <si>
    <t>Holstein bull calf birth to 400 lb</t>
  </si>
  <si>
    <t>Finish beef yearlings</t>
  </si>
  <si>
    <t>Cull cows</t>
  </si>
  <si>
    <t>Pre-condition feeder calves*</t>
  </si>
  <si>
    <t>Beef feeder steer calves finish**</t>
  </si>
  <si>
    <t>Beef feeder heifer calves- finish**</t>
  </si>
  <si>
    <t>Beef feeder calves- background***</t>
  </si>
  <si>
    <t>dairy x beef calves birth to 400 lb</t>
  </si>
  <si>
    <t>Feed</t>
  </si>
  <si>
    <t>Total Pounds as Fed</t>
  </si>
  <si>
    <t>Price as fed basis</t>
  </si>
  <si>
    <t>Total Cost</t>
  </si>
  <si>
    <t>Milk Replacer</t>
  </si>
  <si>
    <t>$150/cwt</t>
  </si>
  <si>
    <t>Calf Starter</t>
  </si>
  <si>
    <t>$400/ton</t>
  </si>
  <si>
    <t>Supplement</t>
  </si>
  <si>
    <t>Haylage</t>
  </si>
  <si>
    <t>Total</t>
  </si>
  <si>
    <t>Table 3. Feed Inputs for Calf from Birth to 400 Pound Examples</t>
  </si>
  <si>
    <t>Table 3</t>
  </si>
  <si>
    <r>
      <t>Dairy x beef cross calf birth to 400 lb</t>
    </r>
    <r>
      <rPr>
        <vertAlign val="superscript"/>
        <sz val="12"/>
        <rFont val="Arial"/>
        <family val="2"/>
      </rPr>
      <t>1</t>
    </r>
  </si>
  <si>
    <r>
      <t>Dairy x beef cross steers 400 - 1400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</si>
  <si>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using sale price of straight beef feeders with no discount for light muscling</t>
    </r>
  </si>
  <si>
    <t>*prices reflect comparing selling right off the cow with no health program to selling as preconditioned and weaned for 45 days</t>
  </si>
  <si>
    <t>**purchase price reflects starting with preconditioned calves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</si>
  <si>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using slight purchase and sale price discounts for a certain percent of animals in a group exhibiting light muscling</t>
    </r>
  </si>
  <si>
    <t>$125/ton</t>
  </si>
  <si>
    <t>$35/ton</t>
  </si>
  <si>
    <t>$60/ton</t>
  </si>
  <si>
    <t>$300/ton</t>
  </si>
  <si>
    <t>$3.50/bu</t>
  </si>
  <si>
    <t>Example Enterprise Budgets for Fall 2020</t>
  </si>
  <si>
    <t>Oct. 2020</t>
  </si>
  <si>
    <t>Feb. 2021</t>
  </si>
  <si>
    <t>Sept. 2021</t>
  </si>
  <si>
    <t>Apr. 2021</t>
  </si>
  <si>
    <t>Nov. 2021</t>
  </si>
  <si>
    <t>June. 2021</t>
  </si>
  <si>
    <t>Mar. 2021</t>
  </si>
  <si>
    <t>July. 2021</t>
  </si>
  <si>
    <t>Animal Sold</t>
  </si>
  <si>
    <t>***purchase price reflects starting with calves with unknown health and weaning status</t>
  </si>
  <si>
    <t>“An EEO/AA employer, UW Madison Division of Extension provides equal opportunities in employment and programming, including Title IX and American with Disabilities (ADA) requirements.”</t>
  </si>
  <si>
    <t>https://livestock.extension.wisc.edu/</t>
  </si>
  <si>
    <t xml:space="preserve">UW Madison Division of Extension Livestock web page: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</si>
</sst>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&quot;$&quot;#,##0.00"/>
    <numFmt numFmtId="166" formatCode="0.0%"/>
  </numFmts>
  <fonts count="50" x14ac:knownFonts="1">
    <font>
      <sz val="10"/>
      <color rgb="FF00000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rgb="FFFFFFFF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color rgb="FFFFFFFF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i/>
      <sz val="9"/>
      <color rgb="FFFF0000"/>
      <name val="Arial"/>
      <family val="2"/>
    </font>
    <font>
      <b/>
      <sz val="10"/>
      <color rgb="FFFFFFFF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u/>
      <sz val="10"/>
      <color rgb="FF0000FF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99CCFF"/>
      </patternFill>
    </fill>
    <fill>
      <patternFill patternType="solid">
        <fgColor theme="1"/>
        <bgColor rgb="FFFFFF99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000000"/>
      </patternFill>
    </fill>
    <fill>
      <patternFill patternType="solid">
        <fgColor rgb="FF95D6ED"/>
        <bgColor rgb="FF99CCFF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95D6ED"/>
        <bgColor indexed="64"/>
      </patternFill>
    </fill>
    <fill>
      <patternFill patternType="solid">
        <fgColor rgb="FF95D6ED"/>
        <bgColor rgb="FFFF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C0C0C0"/>
      </patternFill>
    </fill>
    <fill>
      <patternFill patternType="solid">
        <fgColor rgb="FFFFFF99"/>
        <bgColor rgb="FF99CCFF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320">
    <xf numFmtId="0" fontId="0" fillId="0" borderId="0" xfId="0" applyFont="1" applyAlignment="1"/>
    <xf numFmtId="0" fontId="2" fillId="0" borderId="1" xfId="0" applyFont="1" applyBorder="1"/>
    <xf numFmtId="0" fontId="4" fillId="0" borderId="0" xfId="0" applyFont="1"/>
    <xf numFmtId="0" fontId="6" fillId="0" borderId="1" xfId="0" applyFont="1" applyBorder="1"/>
    <xf numFmtId="0" fontId="2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10" fillId="4" borderId="0" xfId="0" applyFont="1" applyFill="1" applyBorder="1"/>
    <xf numFmtId="0" fontId="11" fillId="0" borderId="3" xfId="0" applyFont="1" applyBorder="1"/>
    <xf numFmtId="0" fontId="12" fillId="0" borderId="3" xfId="0" applyFont="1" applyBorder="1"/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4" fillId="0" borderId="3" xfId="0" applyFont="1" applyBorder="1"/>
    <xf numFmtId="0" fontId="6" fillId="0" borderId="0" xfId="0" applyFont="1" applyAlignment="1">
      <alignment horizontal="right"/>
    </xf>
    <xf numFmtId="8" fontId="6" fillId="0" borderId="0" xfId="0" applyNumberFormat="1" applyFont="1" applyAlignment="1">
      <alignment horizontal="right"/>
    </xf>
    <xf numFmtId="8" fontId="6" fillId="3" borderId="4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8" fontId="6" fillId="0" borderId="0" xfId="0" applyNumberFormat="1" applyFont="1"/>
    <xf numFmtId="0" fontId="4" fillId="0" borderId="0" xfId="0" applyFont="1" applyAlignment="1">
      <alignment horizontal="left"/>
    </xf>
    <xf numFmtId="8" fontId="10" fillId="4" borderId="0" xfId="0" applyNumberFormat="1" applyFont="1" applyFill="1" applyBorder="1"/>
    <xf numFmtId="0" fontId="6" fillId="0" borderId="3" xfId="0" applyFont="1" applyBorder="1"/>
    <xf numFmtId="0" fontId="14" fillId="0" borderId="0" xfId="0" applyFont="1" applyAlignment="1">
      <alignment horizontal="left" vertical="top"/>
    </xf>
    <xf numFmtId="0" fontId="15" fillId="0" borderId="0" xfId="0" applyFont="1"/>
    <xf numFmtId="8" fontId="4" fillId="0" borderId="0" xfId="0" applyNumberFormat="1" applyFont="1"/>
    <xf numFmtId="8" fontId="6" fillId="3" borderId="2" xfId="0" applyNumberFormat="1" applyFont="1" applyFill="1" applyBorder="1" applyAlignment="1">
      <alignment horizontal="right"/>
    </xf>
    <xf numFmtId="0" fontId="17" fillId="4" borderId="0" xfId="0" applyFont="1" applyFill="1" applyBorder="1"/>
    <xf numFmtId="8" fontId="17" fillId="4" borderId="0" xfId="0" applyNumberFormat="1" applyFont="1" applyFill="1" applyBorder="1"/>
    <xf numFmtId="1" fontId="18" fillId="0" borderId="0" xfId="0" applyNumberFormat="1" applyFont="1"/>
    <xf numFmtId="1" fontId="6" fillId="2" borderId="2" xfId="0" applyNumberFormat="1" applyFont="1" applyFill="1" applyBorder="1" applyAlignment="1">
      <alignment horizontal="right"/>
    </xf>
    <xf numFmtId="1" fontId="6" fillId="0" borderId="0" xfId="0" applyNumberFormat="1" applyFont="1"/>
    <xf numFmtId="1" fontId="10" fillId="4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43" fontId="6" fillId="0" borderId="0" xfId="0" applyNumberFormat="1" applyFont="1" applyAlignment="1">
      <alignment horizontal="right"/>
    </xf>
    <xf numFmtId="6" fontId="6" fillId="2" borderId="2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6" xfId="0" applyFont="1" applyBorder="1"/>
    <xf numFmtId="0" fontId="0" fillId="0" borderId="6" xfId="0" applyFont="1" applyBorder="1"/>
    <xf numFmtId="0" fontId="6" fillId="0" borderId="6" xfId="0" applyFont="1" applyBorder="1" applyAlignment="1">
      <alignment horizontal="right"/>
    </xf>
    <xf numFmtId="166" fontId="6" fillId="0" borderId="0" xfId="0" applyNumberFormat="1" applyFont="1"/>
    <xf numFmtId="8" fontId="6" fillId="3" borderId="2" xfId="0" applyNumberFormat="1" applyFont="1" applyFill="1" applyBorder="1"/>
    <xf numFmtId="165" fontId="6" fillId="3" borderId="2" xfId="0" applyNumberFormat="1" applyFont="1" applyFill="1" applyBorder="1"/>
    <xf numFmtId="0" fontId="4" fillId="4" borderId="0" xfId="0" applyFont="1" applyFill="1" applyBorder="1"/>
    <xf numFmtId="0" fontId="0" fillId="0" borderId="0" xfId="0" applyFont="1" applyAlignment="1"/>
    <xf numFmtId="0" fontId="2" fillId="0" borderId="1" xfId="0" applyFont="1" applyBorder="1"/>
    <xf numFmtId="0" fontId="10" fillId="4" borderId="0" xfId="0" applyFont="1" applyFill="1" applyBorder="1"/>
    <xf numFmtId="0" fontId="6" fillId="0" borderId="0" xfId="0" applyFont="1"/>
    <xf numFmtId="0" fontId="25" fillId="5" borderId="0" xfId="0" applyFont="1" applyFill="1"/>
    <xf numFmtId="0" fontId="26" fillId="5" borderId="0" xfId="0" applyFont="1" applyFill="1"/>
    <xf numFmtId="165" fontId="26" fillId="6" borderId="0" xfId="0" applyNumberFormat="1" applyFont="1" applyFill="1" applyBorder="1" applyAlignment="1"/>
    <xf numFmtId="166" fontId="26" fillId="5" borderId="0" xfId="0" applyNumberFormat="1" applyFont="1" applyFill="1"/>
    <xf numFmtId="8" fontId="26" fillId="7" borderId="2" xfId="0" applyNumberFormat="1" applyFont="1" applyFill="1" applyBorder="1"/>
    <xf numFmtId="8" fontId="25" fillId="5" borderId="0" xfId="0" applyNumberFormat="1" applyFont="1" applyFill="1"/>
    <xf numFmtId="0" fontId="25" fillId="0" borderId="0" xfId="0" applyFont="1"/>
    <xf numFmtId="0" fontId="25" fillId="0" borderId="0" xfId="0" applyFont="1" applyAlignment="1"/>
    <xf numFmtId="165" fontId="26" fillId="6" borderId="0" xfId="0" applyNumberFormat="1" applyFont="1" applyFill="1" applyBorder="1"/>
    <xf numFmtId="8" fontId="26" fillId="5" borderId="0" xfId="0" applyNumberFormat="1" applyFont="1" applyFill="1"/>
    <xf numFmtId="0" fontId="28" fillId="0" borderId="0" xfId="0" applyFont="1"/>
    <xf numFmtId="0" fontId="27" fillId="0" borderId="0" xfId="0" applyFont="1"/>
    <xf numFmtId="0" fontId="10" fillId="8" borderId="0" xfId="0" applyFont="1" applyFill="1" applyBorder="1"/>
    <xf numFmtId="8" fontId="10" fillId="8" borderId="0" xfId="0" applyNumberFormat="1" applyFont="1" applyFill="1" applyBorder="1"/>
    <xf numFmtId="0" fontId="17" fillId="8" borderId="0" xfId="0" applyFont="1" applyFill="1" applyBorder="1"/>
    <xf numFmtId="8" fontId="17" fillId="8" borderId="0" xfId="0" applyNumberFormat="1" applyFont="1" applyFill="1" applyBorder="1"/>
    <xf numFmtId="1" fontId="10" fillId="8" borderId="0" xfId="0" applyNumberFormat="1" applyFont="1" applyFill="1" applyBorder="1" applyAlignment="1">
      <alignment horizontal="right"/>
    </xf>
    <xf numFmtId="0" fontId="10" fillId="8" borderId="0" xfId="0" applyFont="1" applyFill="1" applyBorder="1" applyAlignment="1">
      <alignment horizontal="right"/>
    </xf>
    <xf numFmtId="0" fontId="4" fillId="8" borderId="0" xfId="0" applyFont="1" applyFill="1" applyBorder="1"/>
    <xf numFmtId="0" fontId="4" fillId="9" borderId="0" xfId="0" applyFont="1" applyFill="1"/>
    <xf numFmtId="0" fontId="0" fillId="9" borderId="0" xfId="0" applyFont="1" applyFill="1" applyAlignment="1"/>
    <xf numFmtId="0" fontId="6" fillId="9" borderId="1" xfId="0" applyFont="1" applyFill="1" applyBorder="1"/>
    <xf numFmtId="0" fontId="2" fillId="9" borderId="1" xfId="0" applyFont="1" applyFill="1" applyBorder="1"/>
    <xf numFmtId="0" fontId="2" fillId="9" borderId="0" xfId="0" applyFont="1" applyFill="1"/>
    <xf numFmtId="0" fontId="6" fillId="9" borderId="0" xfId="0" applyFont="1" applyFill="1"/>
    <xf numFmtId="0" fontId="7" fillId="9" borderId="0" xfId="0" applyFont="1" applyFill="1"/>
    <xf numFmtId="0" fontId="10" fillId="12" borderId="0" xfId="0" applyFont="1" applyFill="1" applyBorder="1"/>
    <xf numFmtId="0" fontId="11" fillId="9" borderId="3" xfId="0" applyFont="1" applyFill="1" applyBorder="1"/>
    <xf numFmtId="0" fontId="12" fillId="9" borderId="3" xfId="0" applyFont="1" applyFill="1" applyBorder="1"/>
    <xf numFmtId="0" fontId="6" fillId="9" borderId="3" xfId="0" applyFont="1" applyFill="1" applyBorder="1" applyAlignment="1">
      <alignment horizontal="right" wrapText="1"/>
    </xf>
    <xf numFmtId="0" fontId="6" fillId="9" borderId="3" xfId="0" applyFont="1" applyFill="1" applyBorder="1" applyAlignment="1">
      <alignment horizontal="right"/>
    </xf>
    <xf numFmtId="0" fontId="4" fillId="9" borderId="3" xfId="0" applyFont="1" applyFill="1" applyBorder="1"/>
    <xf numFmtId="0" fontId="6" fillId="9" borderId="0" xfId="0" applyFont="1" applyFill="1" applyAlignment="1">
      <alignment horizontal="right"/>
    </xf>
    <xf numFmtId="8" fontId="6" fillId="9" borderId="0" xfId="0" applyNumberFormat="1" applyFont="1" applyFill="1" applyAlignment="1">
      <alignment horizontal="right"/>
    </xf>
    <xf numFmtId="8" fontId="6" fillId="9" borderId="0" xfId="0" applyNumberFormat="1" applyFont="1" applyFill="1"/>
    <xf numFmtId="0" fontId="6" fillId="9" borderId="3" xfId="0" applyFont="1" applyFill="1" applyBorder="1"/>
    <xf numFmtId="8" fontId="4" fillId="9" borderId="0" xfId="0" applyNumberFormat="1" applyFont="1" applyFill="1"/>
    <xf numFmtId="0" fontId="17" fillId="12" borderId="0" xfId="0" applyFont="1" applyFill="1" applyBorder="1"/>
    <xf numFmtId="8" fontId="17" fillId="12" borderId="0" xfId="0" applyNumberFormat="1" applyFont="1" applyFill="1" applyBorder="1"/>
    <xf numFmtId="1" fontId="6" fillId="9" borderId="0" xfId="0" applyNumberFormat="1" applyFont="1" applyFill="1"/>
    <xf numFmtId="0" fontId="19" fillId="9" borderId="0" xfId="0" applyFont="1" applyFill="1"/>
    <xf numFmtId="0" fontId="20" fillId="9" borderId="0" xfId="0" applyFont="1" applyFill="1"/>
    <xf numFmtId="43" fontId="6" fillId="9" borderId="0" xfId="0" applyNumberFormat="1" applyFont="1" applyFill="1" applyAlignment="1">
      <alignment horizontal="right"/>
    </xf>
    <xf numFmtId="0" fontId="21" fillId="9" borderId="0" xfId="0" applyFont="1" applyFill="1" applyAlignment="1">
      <alignment horizontal="left"/>
    </xf>
    <xf numFmtId="0" fontId="22" fillId="9" borderId="6" xfId="0" applyFont="1" applyFill="1" applyBorder="1"/>
    <xf numFmtId="0" fontId="0" fillId="9" borderId="6" xfId="0" applyFont="1" applyFill="1" applyBorder="1"/>
    <xf numFmtId="0" fontId="6" fillId="9" borderId="6" xfId="0" applyFont="1" applyFill="1" applyBorder="1" applyAlignment="1">
      <alignment horizontal="right"/>
    </xf>
    <xf numFmtId="166" fontId="6" fillId="9" borderId="0" xfId="0" applyNumberFormat="1" applyFont="1" applyFill="1"/>
    <xf numFmtId="0" fontId="13" fillId="9" borderId="0" xfId="0" applyFont="1" applyFill="1" applyAlignment="1">
      <alignment horizontal="left"/>
    </xf>
    <xf numFmtId="0" fontId="4" fillId="9" borderId="0" xfId="0" applyFont="1" applyFill="1" applyAlignment="1">
      <alignment horizontal="left"/>
    </xf>
    <xf numFmtId="0" fontId="14" fillId="9" borderId="0" xfId="0" applyFont="1" applyFill="1" applyAlignment="1">
      <alignment horizontal="left" vertical="top"/>
    </xf>
    <xf numFmtId="8" fontId="27" fillId="3" borderId="4" xfId="0" applyNumberFormat="1" applyFont="1" applyFill="1" applyBorder="1" applyAlignment="1">
      <alignment horizontal="right"/>
    </xf>
    <xf numFmtId="8" fontId="27" fillId="3" borderId="2" xfId="0" applyNumberFormat="1" applyFont="1" applyFill="1" applyBorder="1" applyAlignment="1">
      <alignment horizontal="right"/>
    </xf>
    <xf numFmtId="8" fontId="27" fillId="3" borderId="2" xfId="0" applyNumberFormat="1" applyFont="1" applyFill="1" applyBorder="1"/>
    <xf numFmtId="0" fontId="28" fillId="9" borderId="0" xfId="0" applyFont="1" applyFill="1"/>
    <xf numFmtId="0" fontId="27" fillId="9" borderId="1" xfId="0" applyFont="1" applyFill="1" applyBorder="1"/>
    <xf numFmtId="0" fontId="23" fillId="9" borderId="1" xfId="0" applyFont="1" applyFill="1" applyBorder="1"/>
    <xf numFmtId="0" fontId="23" fillId="9" borderId="0" xfId="0" applyFont="1" applyFill="1"/>
    <xf numFmtId="0" fontId="27" fillId="9" borderId="0" xfId="0" applyFont="1" applyFill="1"/>
    <xf numFmtId="0" fontId="32" fillId="9" borderId="0" xfId="0" applyFont="1" applyFill="1"/>
    <xf numFmtId="0" fontId="34" fillId="9" borderId="3" xfId="0" applyFont="1" applyFill="1" applyBorder="1"/>
    <xf numFmtId="0" fontId="35" fillId="9" borderId="3" xfId="0" applyFont="1" applyFill="1" applyBorder="1"/>
    <xf numFmtId="0" fontId="27" fillId="9" borderId="3" xfId="0" applyFont="1" applyFill="1" applyBorder="1" applyAlignment="1">
      <alignment horizontal="right" wrapText="1"/>
    </xf>
    <xf numFmtId="0" fontId="27" fillId="9" borderId="3" xfId="0" applyFont="1" applyFill="1" applyBorder="1" applyAlignment="1">
      <alignment horizontal="right"/>
    </xf>
    <xf numFmtId="0" fontId="28" fillId="9" borderId="3" xfId="0" applyFont="1" applyFill="1" applyBorder="1"/>
    <xf numFmtId="0" fontId="27" fillId="9" borderId="0" xfId="0" applyFont="1" applyFill="1" applyAlignment="1">
      <alignment horizontal="right"/>
    </xf>
    <xf numFmtId="8" fontId="27" fillId="9" borderId="0" xfId="0" applyNumberFormat="1" applyFont="1" applyFill="1" applyAlignment="1">
      <alignment horizontal="right"/>
    </xf>
    <xf numFmtId="8" fontId="27" fillId="9" borderId="0" xfId="0" applyNumberFormat="1" applyFont="1" applyFill="1"/>
    <xf numFmtId="0" fontId="27" fillId="9" borderId="3" xfId="0" applyFont="1" applyFill="1" applyBorder="1"/>
    <xf numFmtId="0" fontId="35" fillId="9" borderId="0" xfId="0" applyFont="1" applyFill="1"/>
    <xf numFmtId="8" fontId="28" fillId="9" borderId="0" xfId="0" applyNumberFormat="1" applyFont="1" applyFill="1"/>
    <xf numFmtId="1" fontId="34" fillId="9" borderId="0" xfId="0" applyNumberFormat="1" applyFont="1" applyFill="1"/>
    <xf numFmtId="1" fontId="27" fillId="9" borderId="0" xfId="0" applyNumberFormat="1" applyFont="1" applyFill="1"/>
    <xf numFmtId="0" fontId="37" fillId="9" borderId="0" xfId="0" applyFont="1" applyFill="1"/>
    <xf numFmtId="0" fontId="38" fillId="9" borderId="0" xfId="0" applyFont="1" applyFill="1"/>
    <xf numFmtId="43" fontId="27" fillId="9" borderId="0" xfId="0" applyNumberFormat="1" applyFont="1" applyFill="1" applyAlignment="1">
      <alignment horizontal="right"/>
    </xf>
    <xf numFmtId="0" fontId="39" fillId="9" borderId="0" xfId="0" applyFont="1" applyFill="1" applyAlignment="1">
      <alignment horizontal="left"/>
    </xf>
    <xf numFmtId="0" fontId="40" fillId="9" borderId="6" xfId="0" applyFont="1" applyFill="1" applyBorder="1"/>
    <xf numFmtId="0" fontId="27" fillId="9" borderId="6" xfId="0" applyFont="1" applyFill="1" applyBorder="1" applyAlignment="1">
      <alignment horizontal="right"/>
    </xf>
    <xf numFmtId="166" fontId="27" fillId="9" borderId="0" xfId="0" applyNumberFormat="1" applyFont="1" applyFill="1"/>
    <xf numFmtId="0" fontId="41" fillId="9" borderId="0" xfId="0" applyFont="1" applyFill="1" applyAlignment="1">
      <alignment horizontal="left"/>
    </xf>
    <xf numFmtId="0" fontId="28" fillId="9" borderId="0" xfId="0" applyFont="1" applyFill="1" applyAlignment="1">
      <alignment horizontal="left"/>
    </xf>
    <xf numFmtId="0" fontId="42" fillId="9" borderId="0" xfId="0" applyFont="1" applyFill="1" applyAlignment="1">
      <alignment horizontal="left" vertical="top"/>
    </xf>
    <xf numFmtId="0" fontId="33" fillId="8" borderId="0" xfId="0" applyFont="1" applyFill="1" applyBorder="1"/>
    <xf numFmtId="8" fontId="33" fillId="8" borderId="0" xfId="0" applyNumberFormat="1" applyFont="1" applyFill="1" applyBorder="1"/>
    <xf numFmtId="0" fontId="36" fillId="8" borderId="0" xfId="0" applyFont="1" applyFill="1" applyBorder="1"/>
    <xf numFmtId="8" fontId="36" fillId="8" borderId="0" xfId="0" applyNumberFormat="1" applyFont="1" applyFill="1" applyBorder="1"/>
    <xf numFmtId="1" fontId="33" fillId="8" borderId="0" xfId="0" applyNumberFormat="1" applyFont="1" applyFill="1" applyBorder="1" applyAlignment="1">
      <alignment horizontal="right"/>
    </xf>
    <xf numFmtId="0" fontId="33" fillId="8" borderId="0" xfId="0" applyFont="1" applyFill="1" applyBorder="1" applyAlignment="1">
      <alignment horizontal="right"/>
    </xf>
    <xf numFmtId="0" fontId="28" fillId="8" borderId="0" xfId="0" applyFont="1" applyFill="1" applyBorder="1"/>
    <xf numFmtId="0" fontId="28" fillId="5" borderId="0" xfId="0" applyFont="1" applyFill="1"/>
    <xf numFmtId="0" fontId="27" fillId="5" borderId="0" xfId="0" applyFont="1" applyFill="1"/>
    <xf numFmtId="165" fontId="27" fillId="6" borderId="0" xfId="0" applyNumberFormat="1" applyFont="1" applyFill="1" applyBorder="1" applyAlignment="1"/>
    <xf numFmtId="166" fontId="27" fillId="5" borderId="0" xfId="0" applyNumberFormat="1" applyFont="1" applyFill="1"/>
    <xf numFmtId="8" fontId="27" fillId="7" borderId="2" xfId="0" applyNumberFormat="1" applyFont="1" applyFill="1" applyBorder="1"/>
    <xf numFmtId="8" fontId="28" fillId="5" borderId="0" xfId="0" applyNumberFormat="1" applyFont="1" applyFill="1"/>
    <xf numFmtId="0" fontId="28" fillId="13" borderId="2" xfId="0" applyFont="1" applyFill="1" applyBorder="1"/>
    <xf numFmtId="0" fontId="28" fillId="10" borderId="0" xfId="0" applyFont="1" applyFill="1" applyBorder="1"/>
    <xf numFmtId="0" fontId="28" fillId="11" borderId="0" xfId="0" applyFont="1" applyFill="1" applyBorder="1"/>
    <xf numFmtId="0" fontId="0" fillId="14" borderId="10" xfId="0" applyFont="1" applyFill="1" applyBorder="1" applyAlignment="1"/>
    <xf numFmtId="0" fontId="28" fillId="15" borderId="10" xfId="0" applyFont="1" applyFill="1" applyBorder="1"/>
    <xf numFmtId="8" fontId="27" fillId="16" borderId="2" xfId="0" applyNumberFormat="1" applyFont="1" applyFill="1" applyBorder="1" applyAlignment="1">
      <alignment horizontal="right"/>
    </xf>
    <xf numFmtId="1" fontId="27" fillId="16" borderId="2" xfId="0" applyNumberFormat="1" applyFont="1" applyFill="1" applyBorder="1" applyAlignment="1">
      <alignment horizontal="right"/>
    </xf>
    <xf numFmtId="8" fontId="27" fillId="16" borderId="2" xfId="0" applyNumberFormat="1" applyFont="1" applyFill="1" applyBorder="1"/>
    <xf numFmtId="6" fontId="27" fillId="16" borderId="2" xfId="0" applyNumberFormat="1" applyFont="1" applyFill="1" applyBorder="1" applyAlignment="1">
      <alignment horizontal="right"/>
    </xf>
    <xf numFmtId="8" fontId="27" fillId="16" borderId="5" xfId="0" applyNumberFormat="1" applyFont="1" applyFill="1" applyBorder="1" applyAlignment="1">
      <alignment horizontal="right"/>
    </xf>
    <xf numFmtId="165" fontId="27" fillId="16" borderId="2" xfId="0" applyNumberFormat="1" applyFont="1" applyFill="1" applyBorder="1"/>
    <xf numFmtId="0" fontId="30" fillId="9" borderId="0" xfId="1" applyFill="1" applyAlignment="1">
      <alignment horizontal="left" vertical="top"/>
    </xf>
    <xf numFmtId="0" fontId="15" fillId="9" borderId="0" xfId="0" applyFont="1" applyFill="1"/>
    <xf numFmtId="1" fontId="18" fillId="9" borderId="0" xfId="0" applyNumberFormat="1" applyFont="1" applyFill="1"/>
    <xf numFmtId="0" fontId="4" fillId="10" borderId="0" xfId="0" applyFont="1" applyFill="1" applyBorder="1"/>
    <xf numFmtId="0" fontId="4" fillId="11" borderId="0" xfId="0" applyFont="1" applyFill="1" applyBorder="1"/>
    <xf numFmtId="0" fontId="29" fillId="17" borderId="7" xfId="0" applyFont="1" applyFill="1" applyBorder="1"/>
    <xf numFmtId="0" fontId="4" fillId="17" borderId="8" xfId="0" applyFont="1" applyFill="1" applyBorder="1"/>
    <xf numFmtId="0" fontId="4" fillId="17" borderId="9" xfId="0" applyFont="1" applyFill="1" applyBorder="1"/>
    <xf numFmtId="0" fontId="4" fillId="13" borderId="2" xfId="0" applyFont="1" applyFill="1" applyBorder="1"/>
    <xf numFmtId="0" fontId="6" fillId="13" borderId="4" xfId="0" applyFont="1" applyFill="1" applyBorder="1" applyAlignment="1">
      <alignment horizontal="right"/>
    </xf>
    <xf numFmtId="8" fontId="6" fillId="13" borderId="4" xfId="0" applyNumberFormat="1" applyFont="1" applyFill="1" applyBorder="1" applyAlignment="1">
      <alignment horizontal="right"/>
    </xf>
    <xf numFmtId="0" fontId="6" fillId="13" borderId="2" xfId="0" applyFont="1" applyFill="1" applyBorder="1" applyAlignment="1">
      <alignment horizontal="right"/>
    </xf>
    <xf numFmtId="8" fontId="6" fillId="13" borderId="2" xfId="0" applyNumberFormat="1" applyFont="1" applyFill="1" applyBorder="1" applyAlignment="1">
      <alignment horizontal="right"/>
    </xf>
    <xf numFmtId="2" fontId="6" fillId="13" borderId="2" xfId="0" applyNumberFormat="1" applyFont="1" applyFill="1" applyBorder="1" applyAlignment="1">
      <alignment horizontal="right"/>
    </xf>
    <xf numFmtId="164" fontId="6" fillId="13" borderId="2" xfId="0" applyNumberFormat="1" applyFont="1" applyFill="1" applyBorder="1" applyAlignment="1">
      <alignment horizontal="right"/>
    </xf>
    <xf numFmtId="8" fontId="6" fillId="18" borderId="2" xfId="0" applyNumberFormat="1" applyFont="1" applyFill="1" applyBorder="1" applyAlignment="1"/>
    <xf numFmtId="1" fontId="6" fillId="13" borderId="2" xfId="0" applyNumberFormat="1" applyFont="1" applyFill="1" applyBorder="1" applyAlignment="1">
      <alignment horizontal="right"/>
    </xf>
    <xf numFmtId="8" fontId="6" fillId="13" borderId="5" xfId="0" applyNumberFormat="1" applyFont="1" applyFill="1" applyBorder="1" applyAlignment="1">
      <alignment horizontal="right"/>
    </xf>
    <xf numFmtId="165" fontId="6" fillId="13" borderId="2" xfId="0" applyNumberFormat="1" applyFont="1" applyFill="1" applyBorder="1" applyAlignment="1"/>
    <xf numFmtId="0" fontId="6" fillId="13" borderId="2" xfId="0" applyFont="1" applyFill="1" applyBorder="1"/>
    <xf numFmtId="0" fontId="4" fillId="15" borderId="10" xfId="0" applyFont="1" applyFill="1" applyBorder="1"/>
    <xf numFmtId="8" fontId="6" fillId="16" borderId="2" xfId="0" applyNumberFormat="1" applyFont="1" applyFill="1" applyBorder="1" applyAlignment="1">
      <alignment horizontal="right"/>
    </xf>
    <xf numFmtId="1" fontId="6" fillId="16" borderId="2" xfId="0" applyNumberFormat="1" applyFont="1" applyFill="1" applyBorder="1" applyAlignment="1">
      <alignment horizontal="right"/>
    </xf>
    <xf numFmtId="8" fontId="6" fillId="16" borderId="5" xfId="0" applyNumberFormat="1" applyFont="1" applyFill="1" applyBorder="1" applyAlignment="1">
      <alignment horizontal="right"/>
    </xf>
    <xf numFmtId="8" fontId="6" fillId="16" borderId="2" xfId="0" applyNumberFormat="1" applyFont="1" applyFill="1" applyBorder="1"/>
    <xf numFmtId="165" fontId="6" fillId="16" borderId="2" xfId="0" applyNumberFormat="1" applyFont="1" applyFill="1" applyBorder="1"/>
    <xf numFmtId="6" fontId="6" fillId="16" borderId="2" xfId="0" applyNumberFormat="1" applyFont="1" applyFill="1" applyBorder="1" applyAlignment="1">
      <alignment horizontal="right"/>
    </xf>
    <xf numFmtId="0" fontId="0" fillId="9" borderId="0" xfId="0" applyFont="1" applyFill="1" applyAlignment="1"/>
    <xf numFmtId="0" fontId="27" fillId="9" borderId="0" xfId="0" applyFont="1" applyFill="1"/>
    <xf numFmtId="0" fontId="1" fillId="9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wrapText="1"/>
    </xf>
    <xf numFmtId="0" fontId="8" fillId="9" borderId="0" xfId="0" applyFont="1" applyFill="1"/>
    <xf numFmtId="0" fontId="2" fillId="9" borderId="0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 wrapText="1"/>
    </xf>
    <xf numFmtId="0" fontId="9" fillId="9" borderId="0" xfId="0" applyFont="1" applyFill="1"/>
    <xf numFmtId="0" fontId="9" fillId="9" borderId="1" xfId="0" applyFont="1" applyFill="1" applyBorder="1"/>
    <xf numFmtId="0" fontId="9" fillId="9" borderId="1" xfId="0" applyFont="1" applyFill="1" applyBorder="1" applyAlignment="1">
      <alignment horizontal="center"/>
    </xf>
    <xf numFmtId="16" fontId="24" fillId="9" borderId="1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horizontal="left" wrapText="1"/>
    </xf>
    <xf numFmtId="0" fontId="24" fillId="9" borderId="11" xfId="0" applyFont="1" applyFill="1" applyBorder="1" applyAlignment="1">
      <alignment horizontal="center" wrapText="1"/>
    </xf>
    <xf numFmtId="0" fontId="24" fillId="9" borderId="8" xfId="0" applyFont="1" applyFill="1" applyBorder="1" applyAlignment="1">
      <alignment horizontal="center" wrapText="1"/>
    </xf>
    <xf numFmtId="0" fontId="9" fillId="9" borderId="8" xfId="0" applyFont="1" applyFill="1" applyBorder="1"/>
    <xf numFmtId="0" fontId="9" fillId="9" borderId="8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164" fontId="9" fillId="9" borderId="8" xfId="0" applyNumberFormat="1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164" fontId="9" fillId="9" borderId="11" xfId="0" applyNumberFormat="1" applyFont="1" applyFill="1" applyBorder="1" applyAlignment="1">
      <alignment horizontal="center"/>
    </xf>
    <xf numFmtId="164" fontId="24" fillId="9" borderId="8" xfId="0" applyNumberFormat="1" applyFont="1" applyFill="1" applyBorder="1" applyAlignment="1">
      <alignment horizontal="center"/>
    </xf>
    <xf numFmtId="0" fontId="9" fillId="9" borderId="12" xfId="0" applyFont="1" applyFill="1" applyBorder="1"/>
    <xf numFmtId="0" fontId="9" fillId="9" borderId="12" xfId="0" applyFont="1" applyFill="1" applyBorder="1" applyAlignment="1">
      <alignment horizontal="center"/>
    </xf>
    <xf numFmtId="0" fontId="28" fillId="17" borderId="0" xfId="0" applyFont="1" applyFill="1"/>
    <xf numFmtId="0" fontId="4" fillId="17" borderId="0" xfId="0" applyFont="1" applyFill="1"/>
    <xf numFmtId="0" fontId="0" fillId="19" borderId="10" xfId="0" applyFont="1" applyFill="1" applyBorder="1" applyAlignment="1"/>
    <xf numFmtId="0" fontId="4" fillId="3" borderId="10" xfId="0" applyFont="1" applyFill="1" applyBorder="1"/>
    <xf numFmtId="8" fontId="6" fillId="20" borderId="2" xfId="0" applyNumberFormat="1" applyFont="1" applyFill="1" applyBorder="1"/>
    <xf numFmtId="8" fontId="27" fillId="20" borderId="2" xfId="0" applyNumberFormat="1" applyFont="1" applyFill="1" applyBorder="1"/>
    <xf numFmtId="0" fontId="44" fillId="9" borderId="0" xfId="0" applyFont="1" applyFill="1" applyAlignment="1"/>
    <xf numFmtId="0" fontId="9" fillId="9" borderId="0" xfId="0" applyFont="1" applyFill="1" applyBorder="1"/>
    <xf numFmtId="0" fontId="9" fillId="9" borderId="0" xfId="0" applyFont="1" applyFill="1" applyBorder="1" applyAlignment="1">
      <alignment horizontal="center"/>
    </xf>
    <xf numFmtId="165" fontId="9" fillId="9" borderId="8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left"/>
    </xf>
    <xf numFmtId="0" fontId="0" fillId="9" borderId="0" xfId="0" applyFont="1" applyFill="1" applyAlignment="1"/>
    <xf numFmtId="0" fontId="0" fillId="9" borderId="0" xfId="0" applyFont="1" applyFill="1" applyAlignment="1"/>
    <xf numFmtId="0" fontId="33" fillId="8" borderId="0" xfId="0" applyFont="1" applyFill="1" applyBorder="1"/>
    <xf numFmtId="0" fontId="27" fillId="9" borderId="0" xfId="0" applyFont="1" applyFill="1"/>
    <xf numFmtId="0" fontId="9" fillId="9" borderId="11" xfId="0" applyFont="1" applyFill="1" applyBorder="1" applyAlignment="1">
      <alignment wrapText="1"/>
    </xf>
    <xf numFmtId="0" fontId="9" fillId="9" borderId="11" xfId="0" applyFont="1" applyFill="1" applyBorder="1"/>
    <xf numFmtId="0" fontId="9" fillId="9" borderId="11" xfId="0" applyFont="1" applyFill="1" applyBorder="1" applyAlignment="1">
      <alignment horizontal="center" wrapText="1"/>
    </xf>
    <xf numFmtId="165" fontId="9" fillId="9" borderId="0" xfId="0" applyNumberFormat="1" applyFont="1" applyFill="1" applyBorder="1" applyAlignment="1">
      <alignment horizontal="center"/>
    </xf>
    <xf numFmtId="0" fontId="2" fillId="9" borderId="0" xfId="0" applyFont="1" applyFill="1" applyBorder="1"/>
    <xf numFmtId="165" fontId="2" fillId="9" borderId="0" xfId="0" applyNumberFormat="1" applyFont="1" applyFill="1" applyBorder="1" applyAlignment="1">
      <alignment horizontal="center"/>
    </xf>
    <xf numFmtId="0" fontId="45" fillId="9" borderId="0" xfId="0" applyFont="1" applyFill="1" applyAlignment="1"/>
    <xf numFmtId="0" fontId="0" fillId="9" borderId="0" xfId="0" applyFont="1" applyFill="1" applyAlignment="1"/>
    <xf numFmtId="0" fontId="2" fillId="9" borderId="10" xfId="0" applyFont="1" applyFill="1" applyBorder="1"/>
    <xf numFmtId="165" fontId="2" fillId="9" borderId="10" xfId="0" applyNumberFormat="1" applyFont="1" applyFill="1" applyBorder="1" applyAlignment="1">
      <alignment horizontal="center" wrapText="1"/>
    </xf>
    <xf numFmtId="165" fontId="2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/>
    <xf numFmtId="0" fontId="9" fillId="9" borderId="10" xfId="0" applyNumberFormat="1" applyFont="1" applyFill="1" applyBorder="1" applyAlignment="1">
      <alignment horizontal="center"/>
    </xf>
    <xf numFmtId="165" fontId="9" fillId="9" borderId="10" xfId="0" applyNumberFormat="1" applyFont="1" applyFill="1" applyBorder="1" applyAlignment="1">
      <alignment horizontal="center"/>
    </xf>
    <xf numFmtId="165" fontId="2" fillId="9" borderId="10" xfId="0" applyNumberFormat="1" applyFont="1" applyFill="1" applyBorder="1" applyAlignment="1">
      <alignment horizontal="right"/>
    </xf>
    <xf numFmtId="165" fontId="9" fillId="9" borderId="10" xfId="0" applyNumberFormat="1" applyFont="1" applyFill="1" applyBorder="1" applyAlignment="1">
      <alignment horizontal="right"/>
    </xf>
    <xf numFmtId="0" fontId="45" fillId="9" borderId="10" xfId="0" applyFont="1" applyFill="1" applyBorder="1" applyAlignment="1"/>
    <xf numFmtId="0" fontId="9" fillId="9" borderId="8" xfId="0" applyFont="1" applyFill="1" applyBorder="1" applyAlignment="1">
      <alignment wrapText="1"/>
    </xf>
    <xf numFmtId="16" fontId="24" fillId="9" borderId="0" xfId="0" applyNumberFormat="1" applyFont="1" applyFill="1" applyBorder="1" applyAlignment="1">
      <alignment horizontal="center"/>
    </xf>
    <xf numFmtId="164" fontId="9" fillId="9" borderId="0" xfId="0" applyNumberFormat="1" applyFont="1" applyFill="1" applyBorder="1" applyAlignment="1">
      <alignment horizontal="center"/>
    </xf>
    <xf numFmtId="165" fontId="43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center"/>
    </xf>
    <xf numFmtId="16" fontId="4" fillId="9" borderId="0" xfId="0" applyNumberFormat="1" applyFont="1" applyFill="1" applyBorder="1" applyAlignment="1">
      <alignment horizontal="center"/>
    </xf>
    <xf numFmtId="0" fontId="6" fillId="9" borderId="0" xfId="0" applyFont="1" applyFill="1"/>
    <xf numFmtId="165" fontId="48" fillId="9" borderId="11" xfId="0" applyNumberFormat="1" applyFont="1" applyFill="1" applyBorder="1" applyAlignment="1">
      <alignment horizontal="right" wrapText="1"/>
    </xf>
    <xf numFmtId="165" fontId="48" fillId="9" borderId="8" xfId="0" applyNumberFormat="1" applyFont="1" applyFill="1" applyBorder="1" applyAlignment="1">
      <alignment horizontal="right" wrapText="1"/>
    </xf>
    <xf numFmtId="165" fontId="48" fillId="9" borderId="8" xfId="0" applyNumberFormat="1" applyFont="1" applyFill="1" applyBorder="1" applyAlignment="1">
      <alignment horizontal="right"/>
    </xf>
    <xf numFmtId="8" fontId="48" fillId="9" borderId="8" xfId="0" applyNumberFormat="1" applyFont="1" applyFill="1" applyBorder="1" applyAlignment="1">
      <alignment horizontal="right"/>
    </xf>
    <xf numFmtId="165" fontId="48" fillId="9" borderId="11" xfId="0" applyNumberFormat="1" applyFont="1" applyFill="1" applyBorder="1" applyAlignment="1">
      <alignment horizontal="right"/>
    </xf>
    <xf numFmtId="165" fontId="48" fillId="9" borderId="1" xfId="0" applyNumberFormat="1" applyFont="1" applyFill="1" applyBorder="1" applyAlignment="1">
      <alignment horizontal="right"/>
    </xf>
    <xf numFmtId="165" fontId="2" fillId="9" borderId="12" xfId="0" applyNumberFormat="1" applyFont="1" applyFill="1" applyBorder="1" applyAlignment="1">
      <alignment horizontal="right"/>
    </xf>
    <xf numFmtId="0" fontId="2" fillId="9" borderId="12" xfId="0" applyFont="1" applyFill="1" applyBorder="1" applyAlignment="1">
      <alignment horizontal="left"/>
    </xf>
    <xf numFmtId="165" fontId="2" fillId="9" borderId="8" xfId="0" applyNumberFormat="1" applyFont="1" applyFill="1" applyBorder="1" applyAlignment="1">
      <alignment horizontal="right"/>
    </xf>
    <xf numFmtId="0" fontId="2" fillId="9" borderId="8" xfId="0" applyFont="1" applyFill="1" applyBorder="1" applyAlignment="1">
      <alignment horizontal="left"/>
    </xf>
    <xf numFmtId="165" fontId="2" fillId="9" borderId="0" xfId="0" applyNumberFormat="1" applyFont="1" applyFill="1" applyBorder="1" applyAlignment="1">
      <alignment horizontal="right"/>
    </xf>
    <xf numFmtId="0" fontId="2" fillId="9" borderId="0" xfId="0" applyFont="1" applyFill="1" applyBorder="1" applyAlignment="1">
      <alignment horizontal="left"/>
    </xf>
    <xf numFmtId="0" fontId="9" fillId="9" borderId="8" xfId="0" applyFont="1" applyFill="1" applyBorder="1" applyAlignment="1">
      <alignment horizontal="center" wrapText="1"/>
    </xf>
    <xf numFmtId="165" fontId="2" fillId="9" borderId="8" xfId="0" applyNumberFormat="1" applyFont="1" applyFill="1" applyBorder="1" applyAlignment="1">
      <alignment horizontal="center"/>
    </xf>
    <xf numFmtId="16" fontId="9" fillId="9" borderId="1" xfId="0" applyNumberFormat="1" applyFont="1" applyFill="1" applyBorder="1" applyAlignment="1">
      <alignment horizontal="center"/>
    </xf>
    <xf numFmtId="0" fontId="9" fillId="9" borderId="11" xfId="0" applyNumberFormat="1" applyFont="1" applyFill="1" applyBorder="1" applyAlignment="1">
      <alignment horizontal="center" wrapText="1"/>
    </xf>
    <xf numFmtId="17" fontId="9" fillId="9" borderId="8" xfId="0" applyNumberFormat="1" applyFont="1" applyFill="1" applyBorder="1" applyAlignment="1">
      <alignment horizontal="center"/>
    </xf>
    <xf numFmtId="17" fontId="9" fillId="9" borderId="11" xfId="0" applyNumberFormat="1" applyFont="1" applyFill="1" applyBorder="1" applyAlignment="1">
      <alignment horizontal="center"/>
    </xf>
    <xf numFmtId="0" fontId="0" fillId="9" borderId="0" xfId="0" applyFont="1" applyFill="1" applyAlignment="1"/>
    <xf numFmtId="0" fontId="1" fillId="9" borderId="0" xfId="0" applyFont="1" applyFill="1" applyAlignment="1">
      <alignment horizontal="left"/>
    </xf>
    <xf numFmtId="0" fontId="0" fillId="9" borderId="0" xfId="0" applyFont="1" applyFill="1" applyAlignment="1"/>
    <xf numFmtId="0" fontId="2" fillId="9" borderId="1" xfId="0" applyFont="1" applyFill="1" applyBorder="1"/>
    <xf numFmtId="0" fontId="5" fillId="9" borderId="1" xfId="0" applyFont="1" applyFill="1" applyBorder="1"/>
    <xf numFmtId="0" fontId="16" fillId="9" borderId="0" xfId="0" applyFont="1" applyFill="1" applyAlignment="1">
      <alignment horizontal="center" wrapText="1"/>
    </xf>
    <xf numFmtId="0" fontId="16" fillId="9" borderId="0" xfId="0" applyFont="1" applyFill="1" applyAlignment="1">
      <alignment horizontal="center"/>
    </xf>
    <xf numFmtId="0" fontId="31" fillId="9" borderId="0" xfId="0" applyFont="1" applyFill="1" applyAlignment="1">
      <alignment horizontal="left"/>
    </xf>
    <xf numFmtId="0" fontId="33" fillId="8" borderId="0" xfId="0" applyFont="1" applyFill="1" applyBorder="1"/>
    <xf numFmtId="0" fontId="28" fillId="5" borderId="0" xfId="0" applyFont="1" applyFill="1" applyBorder="1"/>
    <xf numFmtId="0" fontId="27" fillId="9" borderId="0" xfId="0" applyFont="1" applyFill="1"/>
    <xf numFmtId="0" fontId="3" fillId="9" borderId="0" xfId="0" applyFont="1" applyFill="1" applyAlignment="1">
      <alignment horizontal="left"/>
    </xf>
    <xf numFmtId="0" fontId="10" fillId="8" borderId="0" xfId="0" applyFont="1" applyFill="1" applyBorder="1"/>
    <xf numFmtId="0" fontId="5" fillId="5" borderId="0" xfId="0" applyFont="1" applyFill="1" applyBorder="1"/>
    <xf numFmtId="0" fontId="6" fillId="9" borderId="0" xfId="0" applyFont="1" applyFill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10" fillId="4" borderId="0" xfId="0" applyFont="1" applyFill="1" applyBorder="1"/>
    <xf numFmtId="0" fontId="5" fillId="0" borderId="0" xfId="0" applyFont="1" applyBorder="1"/>
    <xf numFmtId="0" fontId="6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8" fontId="6" fillId="21" borderId="2" xfId="0" applyNumberFormat="1" applyFont="1" applyFill="1" applyBorder="1"/>
    <xf numFmtId="0" fontId="27" fillId="13" borderId="4" xfId="0" applyFont="1" applyFill="1" applyBorder="1" applyAlignment="1" applyProtection="1">
      <alignment horizontal="right"/>
      <protection locked="0"/>
    </xf>
    <xf numFmtId="8" fontId="27" fillId="13" borderId="4" xfId="0" applyNumberFormat="1" applyFont="1" applyFill="1" applyBorder="1" applyAlignment="1" applyProtection="1">
      <alignment horizontal="right"/>
      <protection locked="0"/>
    </xf>
    <xf numFmtId="0" fontId="27" fillId="13" borderId="2" xfId="0" applyFont="1" applyFill="1" applyBorder="1" applyAlignment="1" applyProtection="1">
      <alignment horizontal="right"/>
      <protection locked="0"/>
    </xf>
    <xf numFmtId="8" fontId="27" fillId="13" borderId="2" xfId="0" applyNumberFormat="1" applyFont="1" applyFill="1" applyBorder="1" applyAlignment="1" applyProtection="1">
      <alignment horizontal="right"/>
      <protection locked="0"/>
    </xf>
    <xf numFmtId="2" fontId="27" fillId="13" borderId="2" xfId="0" applyNumberFormat="1" applyFont="1" applyFill="1" applyBorder="1" applyAlignment="1" applyProtection="1">
      <alignment horizontal="right"/>
      <protection locked="0"/>
    </xf>
    <xf numFmtId="164" fontId="27" fillId="13" borderId="2" xfId="0" applyNumberFormat="1" applyFont="1" applyFill="1" applyBorder="1" applyAlignment="1" applyProtection="1">
      <alignment horizontal="right"/>
      <protection locked="0"/>
    </xf>
    <xf numFmtId="8" fontId="27" fillId="18" borderId="2" xfId="0" applyNumberFormat="1" applyFont="1" applyFill="1" applyBorder="1" applyAlignment="1" applyProtection="1">
      <protection locked="0"/>
    </xf>
    <xf numFmtId="1" fontId="27" fillId="13" borderId="2" xfId="0" applyNumberFormat="1" applyFont="1" applyFill="1" applyBorder="1" applyAlignment="1" applyProtection="1">
      <alignment horizontal="right"/>
      <protection locked="0"/>
    </xf>
    <xf numFmtId="8" fontId="27" fillId="13" borderId="5" xfId="0" applyNumberFormat="1" applyFont="1" applyFill="1" applyBorder="1" applyAlignment="1" applyProtection="1">
      <alignment horizontal="right"/>
      <protection locked="0"/>
    </xf>
    <xf numFmtId="165" fontId="27" fillId="13" borderId="2" xfId="0" applyNumberFormat="1" applyFont="1" applyFill="1" applyBorder="1" applyAlignment="1" applyProtection="1">
      <protection locked="0"/>
    </xf>
    <xf numFmtId="0" fontId="27" fillId="13" borderId="2" xfId="0" applyFont="1" applyFill="1" applyBorder="1" applyProtection="1">
      <protection locked="0"/>
    </xf>
    <xf numFmtId="0" fontId="30" fillId="9" borderId="0" xfId="1" applyFill="1" applyAlignment="1">
      <alignment horizontal="left"/>
    </xf>
    <xf numFmtId="8" fontId="27" fillId="21" borderId="2" xfId="0" applyNumberFormat="1" applyFont="1" applyFill="1" applyBorder="1"/>
    <xf numFmtId="0" fontId="19" fillId="9" borderId="0" xfId="0" applyFont="1" applyFill="1" applyAlignment="1">
      <alignment horizontal="center"/>
    </xf>
    <xf numFmtId="0" fontId="49" fillId="9" borderId="0" xfId="0" applyFont="1" applyFill="1" applyAlignment="1"/>
    <xf numFmtId="0" fontId="6" fillId="13" borderId="4" xfId="0" applyFont="1" applyFill="1" applyBorder="1" applyAlignment="1" applyProtection="1">
      <alignment horizontal="right"/>
      <protection locked="0"/>
    </xf>
    <xf numFmtId="8" fontId="6" fillId="13" borderId="4" xfId="0" applyNumberFormat="1" applyFont="1" applyFill="1" applyBorder="1" applyAlignment="1" applyProtection="1">
      <alignment horizontal="right"/>
      <protection locked="0"/>
    </xf>
    <xf numFmtId="0" fontId="6" fillId="13" borderId="2" xfId="0" applyFont="1" applyFill="1" applyBorder="1" applyAlignment="1" applyProtection="1">
      <alignment horizontal="right"/>
      <protection locked="0"/>
    </xf>
    <xf numFmtId="8" fontId="6" fillId="13" borderId="2" xfId="0" applyNumberFormat="1" applyFont="1" applyFill="1" applyBorder="1" applyAlignment="1" applyProtection="1">
      <alignment horizontal="right"/>
      <protection locked="0"/>
    </xf>
    <xf numFmtId="2" fontId="6" fillId="13" borderId="2" xfId="0" applyNumberFormat="1" applyFont="1" applyFill="1" applyBorder="1" applyAlignment="1" applyProtection="1">
      <alignment horizontal="right"/>
      <protection locked="0"/>
    </xf>
    <xf numFmtId="164" fontId="6" fillId="13" borderId="2" xfId="0" applyNumberFormat="1" applyFont="1" applyFill="1" applyBorder="1" applyAlignment="1" applyProtection="1">
      <alignment horizontal="right"/>
      <protection locked="0"/>
    </xf>
    <xf numFmtId="1" fontId="6" fillId="13" borderId="2" xfId="0" applyNumberFormat="1" applyFont="1" applyFill="1" applyBorder="1" applyAlignment="1" applyProtection="1">
      <alignment horizontal="right"/>
      <protection locked="0"/>
    </xf>
    <xf numFmtId="8" fontId="6" fillId="18" borderId="2" xfId="0" applyNumberFormat="1" applyFont="1" applyFill="1" applyBorder="1" applyAlignment="1" applyProtection="1">
      <protection locked="0"/>
    </xf>
    <xf numFmtId="8" fontId="6" fillId="13" borderId="5" xfId="0" applyNumberFormat="1" applyFont="1" applyFill="1" applyBorder="1" applyAlignment="1" applyProtection="1">
      <alignment horizontal="right"/>
      <protection locked="0"/>
    </xf>
    <xf numFmtId="165" fontId="6" fillId="13" borderId="2" xfId="0" applyNumberFormat="1" applyFont="1" applyFill="1" applyBorder="1" applyAlignment="1" applyProtection="1">
      <protection locked="0"/>
    </xf>
    <xf numFmtId="0" fontId="6" fillId="13" borderId="2" xfId="0" applyFont="1" applyFill="1" applyBorder="1" applyProtection="1">
      <protection locked="0"/>
    </xf>
    <xf numFmtId="165" fontId="6" fillId="13" borderId="2" xfId="0" applyNumberFormat="1" applyFont="1" applyFill="1" applyBorder="1" applyProtection="1">
      <protection locked="0"/>
    </xf>
    <xf numFmtId="0" fontId="6" fillId="13" borderId="2" xfId="0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95D6ED"/>
      <color rgb="FF9BCA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0</xdr:row>
      <xdr:rowOff>190501</xdr:rowOff>
    </xdr:from>
    <xdr:to>
      <xdr:col>10</xdr:col>
      <xdr:colOff>847585</xdr:colOff>
      <xdr:row>3</xdr:row>
      <xdr:rowOff>91222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22B53CD-BEAF-42D1-833B-4FECCF071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90501"/>
          <a:ext cx="2552560" cy="672246"/>
        </a:xfrm>
        <a:prstGeom prst="rect">
          <a:avLst/>
        </a:prstGeom>
      </xdr:spPr>
    </xdr:pic>
    <xdr:clientData/>
  </xdr:twoCellAnchor>
  <xdr:oneCellAnchor>
    <xdr:from>
      <xdr:col>0</xdr:col>
      <xdr:colOff>15874</xdr:colOff>
      <xdr:row>44</xdr:row>
      <xdr:rowOff>47625</xdr:rowOff>
    </xdr:from>
    <xdr:ext cx="8921751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AB0FDD-8A2C-495B-B006-59186B119FDF}"/>
            </a:ext>
          </a:extLst>
        </xdr:cNvPr>
        <xdr:cNvSpPr txBox="1"/>
      </xdr:nvSpPr>
      <xdr:spPr>
        <a:xfrm>
          <a:off x="15874" y="10628313"/>
          <a:ext cx="892175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Projections prepared by: Bill Halfman, Ryan Sterry,</a:t>
          </a:r>
          <a:r>
            <a:rPr lang="en-US" sz="1100" baseline="0"/>
            <a:t> Amanda Cauffman, Carolyn Ihde, UW Madison Division of Extension Livestock Agents and Educators</a:t>
          </a:r>
        </a:p>
        <a:p>
          <a:r>
            <a:rPr lang="en-US" sz="1100" baseline="0"/>
            <a:t>	                 Dr. Brenda Boetel, UW Madison Division of Extension Livestock Economist</a:t>
          </a:r>
        </a:p>
        <a:p>
          <a:r>
            <a:rPr lang="en-US" sz="1100" baseline="0"/>
            <a:t>	                 Dr. Dan Schaefer, UW Madison Department of Animal Science, Emeritus </a:t>
          </a:r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104775</xdr:rowOff>
    </xdr:from>
    <xdr:to>
      <xdr:col>10</xdr:col>
      <xdr:colOff>126431</xdr:colOff>
      <xdr:row>1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E3CF29-F977-4F81-9B61-493B01848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04775"/>
          <a:ext cx="1555181" cy="409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219076</xdr:colOff>
      <xdr:row>0</xdr:row>
      <xdr:rowOff>57151</xdr:rowOff>
    </xdr:from>
    <xdr:to>
      <xdr:col>10</xdr:col>
      <xdr:colOff>257175</xdr:colOff>
      <xdr:row>1</xdr:row>
      <xdr:rowOff>173310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26C17E-FB19-49EF-9904-BA445BF59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1" y="57151"/>
          <a:ext cx="1743074" cy="4590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95251</xdr:rowOff>
    </xdr:from>
    <xdr:to>
      <xdr:col>10</xdr:col>
      <xdr:colOff>95250</xdr:colOff>
      <xdr:row>1</xdr:row>
      <xdr:rowOff>176291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5A24FD-7487-4BF6-A654-A45209A84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95251"/>
          <a:ext cx="1609725" cy="4239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371476</xdr:colOff>
      <xdr:row>0</xdr:row>
      <xdr:rowOff>57151</xdr:rowOff>
    </xdr:from>
    <xdr:to>
      <xdr:col>10</xdr:col>
      <xdr:colOff>323851</xdr:colOff>
      <xdr:row>1</xdr:row>
      <xdr:rowOff>150734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7FC6B3-ECD9-4DFA-A1DF-A28295E25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57151"/>
          <a:ext cx="1657350" cy="436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57151</xdr:rowOff>
    </xdr:from>
    <xdr:to>
      <xdr:col>10</xdr:col>
      <xdr:colOff>333375</xdr:colOff>
      <xdr:row>1</xdr:row>
      <xdr:rowOff>173310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AF5A93-030B-43D1-95F2-D5C83B621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57151"/>
          <a:ext cx="1743075" cy="459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57151</xdr:rowOff>
    </xdr:from>
    <xdr:to>
      <xdr:col>10</xdr:col>
      <xdr:colOff>333375</xdr:colOff>
      <xdr:row>1</xdr:row>
      <xdr:rowOff>173310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FC6725-E930-41D1-ACE8-66C3C1D2D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57151"/>
          <a:ext cx="1743075" cy="459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0</xdr:row>
      <xdr:rowOff>47626</xdr:rowOff>
    </xdr:from>
    <xdr:to>
      <xdr:col>10</xdr:col>
      <xdr:colOff>542925</xdr:colOff>
      <xdr:row>1</xdr:row>
      <xdr:rowOff>158768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56E7464-A0C2-46F7-ABB2-D8B5C691C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7626"/>
          <a:ext cx="1724025" cy="454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66676</xdr:rowOff>
    </xdr:from>
    <xdr:to>
      <xdr:col>10</xdr:col>
      <xdr:colOff>476250</xdr:colOff>
      <xdr:row>1</xdr:row>
      <xdr:rowOff>157750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73D6DA-5849-4319-BB17-C0D36F98D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66676"/>
          <a:ext cx="1647825" cy="4339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85725</xdr:rowOff>
    </xdr:from>
    <xdr:to>
      <xdr:col>10</xdr:col>
      <xdr:colOff>390525</xdr:colOff>
      <xdr:row>1</xdr:row>
      <xdr:rowOff>141680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6ED21B-81DF-4854-A46F-C7DA4180B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85725"/>
          <a:ext cx="1514475" cy="3988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114301</xdr:rowOff>
    </xdr:from>
    <xdr:to>
      <xdr:col>10</xdr:col>
      <xdr:colOff>147414</xdr:colOff>
      <xdr:row>1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F6F553-6DBF-4D71-A43F-D49534A60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14301"/>
          <a:ext cx="1519014" cy="400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85725</xdr:rowOff>
    </xdr:from>
    <xdr:to>
      <xdr:col>10</xdr:col>
      <xdr:colOff>142875</xdr:colOff>
      <xdr:row>1</xdr:row>
      <xdr:rowOff>164256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533DF2-F41B-4D08-A51C-FA8DBA073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85725"/>
          <a:ext cx="1600200" cy="4214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76201</xdr:rowOff>
    </xdr:from>
    <xdr:to>
      <xdr:col>10</xdr:col>
      <xdr:colOff>255911</xdr:colOff>
      <xdr:row>1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D7CCC9-7B6E-471C-9850-946950C41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76201"/>
          <a:ext cx="1627511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vestock.extension.wisc.edu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7"/>
  <sheetViews>
    <sheetView tabSelected="1" zoomScale="120" zoomScaleNormal="120" workbookViewId="0">
      <selection activeCell="A5" sqref="A5"/>
    </sheetView>
  </sheetViews>
  <sheetFormatPr defaultColWidth="17.28515625" defaultRowHeight="15" customHeight="1" x14ac:dyDescent="0.2"/>
  <cols>
    <col min="1" max="1" width="39.7109375" style="183" customWidth="1"/>
    <col min="2" max="2" width="11.85546875" style="183" customWidth="1"/>
    <col min="3" max="3" width="13.140625" style="183" customWidth="1"/>
    <col min="4" max="4" width="14.85546875" style="183" customWidth="1"/>
    <col min="5" max="5" width="12.28515625" style="222" customWidth="1"/>
    <col min="6" max="6" width="13.42578125" style="183" customWidth="1"/>
    <col min="7" max="7" width="20.7109375" style="183" customWidth="1"/>
    <col min="8" max="8" width="11.7109375" style="183" customWidth="1"/>
    <col min="9" max="10" width="11.85546875" style="183" customWidth="1"/>
    <col min="11" max="11" width="13.28515625" style="183" customWidth="1"/>
    <col min="12" max="27" width="8.85546875" style="183" customWidth="1"/>
    <col min="28" max="16384" width="17.28515625" style="183"/>
  </cols>
  <sheetData>
    <row r="1" spans="1:13" ht="20.25" customHeight="1" x14ac:dyDescent="0.3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3" ht="20.25" customHeight="1" x14ac:dyDescent="0.3">
      <c r="A2" s="186" t="s">
        <v>155</v>
      </c>
      <c r="B2" s="185"/>
      <c r="C2" s="185"/>
      <c r="D2" s="185"/>
      <c r="E2" s="221"/>
      <c r="F2" s="185"/>
      <c r="G2" s="185"/>
      <c r="H2" s="185"/>
      <c r="I2" s="185"/>
      <c r="J2" s="185"/>
      <c r="K2" s="185"/>
    </row>
    <row r="3" spans="1:13" ht="20.25" customHeight="1" x14ac:dyDescent="0.3">
      <c r="A3" s="186"/>
      <c r="B3" s="185"/>
      <c r="C3" s="185"/>
      <c r="D3" s="185"/>
      <c r="E3" s="221"/>
      <c r="F3" s="185"/>
      <c r="G3" s="185"/>
      <c r="H3" s="185"/>
      <c r="I3" s="185"/>
      <c r="J3" s="185"/>
      <c r="K3" s="185"/>
    </row>
    <row r="4" spans="1:13" ht="16.5" customHeight="1" x14ac:dyDescent="0.25">
      <c r="A4" s="272" t="s">
        <v>1</v>
      </c>
      <c r="B4" s="273"/>
      <c r="C4" s="273"/>
      <c r="D4" s="273"/>
      <c r="E4" s="273"/>
      <c r="F4" s="273"/>
      <c r="G4" s="71"/>
      <c r="H4" s="71"/>
      <c r="I4" s="71"/>
      <c r="J4" s="71"/>
      <c r="K4" s="71"/>
    </row>
    <row r="5" spans="1:13" ht="48" customHeight="1" x14ac:dyDescent="0.25">
      <c r="A5" s="187" t="s">
        <v>3</v>
      </c>
      <c r="B5" s="188" t="s">
        <v>7</v>
      </c>
      <c r="C5" s="188" t="s">
        <v>8</v>
      </c>
      <c r="D5" s="188" t="s">
        <v>9</v>
      </c>
      <c r="E5" s="188" t="s">
        <v>52</v>
      </c>
      <c r="F5" s="188" t="s">
        <v>10</v>
      </c>
      <c r="G5" s="188" t="s">
        <v>11</v>
      </c>
      <c r="H5" s="188" t="s">
        <v>12</v>
      </c>
      <c r="I5" s="188" t="s">
        <v>13</v>
      </c>
      <c r="J5" s="188" t="s">
        <v>14</v>
      </c>
      <c r="K5" s="188" t="s">
        <v>15</v>
      </c>
      <c r="L5" s="189"/>
      <c r="M5" s="190"/>
    </row>
    <row r="6" spans="1:13" ht="21" customHeight="1" x14ac:dyDescent="0.25">
      <c r="A6" s="191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89"/>
    </row>
    <row r="7" spans="1:13" ht="21" customHeight="1" x14ac:dyDescent="0.25">
      <c r="A7" s="226" t="s">
        <v>123</v>
      </c>
      <c r="B7" s="200">
        <v>100</v>
      </c>
      <c r="C7" s="228" t="s">
        <v>156</v>
      </c>
      <c r="D7" s="200">
        <v>400</v>
      </c>
      <c r="E7" s="200">
        <v>150</v>
      </c>
      <c r="F7" s="228" t="s">
        <v>157</v>
      </c>
      <c r="G7" s="228" t="s">
        <v>143</v>
      </c>
      <c r="H7" s="200">
        <v>2</v>
      </c>
      <c r="I7" s="200">
        <v>3.5</v>
      </c>
      <c r="J7" s="251">
        <v>100</v>
      </c>
      <c r="K7" s="251">
        <v>110</v>
      </c>
      <c r="L7" s="189"/>
    </row>
    <row r="8" spans="1:13" s="223" customFormat="1" ht="21" customHeight="1" x14ac:dyDescent="0.25">
      <c r="A8" s="226" t="s">
        <v>144</v>
      </c>
      <c r="B8" s="200">
        <v>100</v>
      </c>
      <c r="C8" s="228" t="s">
        <v>156</v>
      </c>
      <c r="D8" s="200">
        <v>400</v>
      </c>
      <c r="E8" s="200">
        <v>150</v>
      </c>
      <c r="F8" s="266" t="s">
        <v>157</v>
      </c>
      <c r="G8" s="228" t="s">
        <v>143</v>
      </c>
      <c r="H8" s="200">
        <v>2</v>
      </c>
      <c r="I8" s="200">
        <v>3.5</v>
      </c>
      <c r="J8" s="251">
        <v>175</v>
      </c>
      <c r="K8" s="251">
        <v>135</v>
      </c>
      <c r="L8" s="189"/>
    </row>
    <row r="9" spans="1:13" ht="21" customHeight="1" x14ac:dyDescent="0.25">
      <c r="A9" s="243" t="s">
        <v>145</v>
      </c>
      <c r="B9" s="201">
        <v>400</v>
      </c>
      <c r="C9" s="263" t="s">
        <v>156</v>
      </c>
      <c r="D9" s="201">
        <v>1400</v>
      </c>
      <c r="E9" s="201">
        <v>323</v>
      </c>
      <c r="F9" s="263" t="s">
        <v>158</v>
      </c>
      <c r="G9" s="201" t="s">
        <v>18</v>
      </c>
      <c r="H9" s="201">
        <v>3.1</v>
      </c>
      <c r="I9" s="201">
        <v>6.9</v>
      </c>
      <c r="J9" s="252">
        <v>140</v>
      </c>
      <c r="K9" s="252">
        <v>103</v>
      </c>
      <c r="L9" s="189"/>
    </row>
    <row r="10" spans="1:13" ht="18" customHeight="1" x14ac:dyDescent="0.25">
      <c r="A10" s="202" t="s">
        <v>17</v>
      </c>
      <c r="B10" s="203">
        <v>400</v>
      </c>
      <c r="C10" s="203" t="s">
        <v>156</v>
      </c>
      <c r="D10" s="203">
        <v>800</v>
      </c>
      <c r="E10" s="203">
        <v>182</v>
      </c>
      <c r="F10" s="203" t="s">
        <v>159</v>
      </c>
      <c r="G10" s="203" t="s">
        <v>102</v>
      </c>
      <c r="H10" s="205">
        <v>2.2000000000000002</v>
      </c>
      <c r="I10" s="205">
        <v>6.5</v>
      </c>
      <c r="J10" s="253">
        <v>115</v>
      </c>
      <c r="K10" s="253">
        <v>87</v>
      </c>
      <c r="L10" s="189"/>
    </row>
    <row r="11" spans="1:13" ht="18" customHeight="1" x14ac:dyDescent="0.25">
      <c r="A11" s="202" t="s">
        <v>99</v>
      </c>
      <c r="B11" s="203">
        <v>400</v>
      </c>
      <c r="C11" s="203" t="s">
        <v>156</v>
      </c>
      <c r="D11" s="203">
        <v>1450</v>
      </c>
      <c r="E11" s="203">
        <v>375</v>
      </c>
      <c r="F11" s="203" t="s">
        <v>160</v>
      </c>
      <c r="G11" s="203" t="s">
        <v>18</v>
      </c>
      <c r="H11" s="205">
        <v>2.8</v>
      </c>
      <c r="I11" s="205">
        <v>7.2</v>
      </c>
      <c r="J11" s="253">
        <v>115</v>
      </c>
      <c r="K11" s="253">
        <v>98</v>
      </c>
      <c r="L11" s="189"/>
    </row>
    <row r="12" spans="1:13" ht="18" customHeight="1" x14ac:dyDescent="0.25">
      <c r="A12" s="202" t="s">
        <v>19</v>
      </c>
      <c r="B12" s="203">
        <v>800</v>
      </c>
      <c r="C12" s="203" t="s">
        <v>156</v>
      </c>
      <c r="D12" s="203">
        <v>1450</v>
      </c>
      <c r="E12" s="203">
        <v>232</v>
      </c>
      <c r="F12" s="267" t="s">
        <v>161</v>
      </c>
      <c r="G12" s="203" t="s">
        <v>18</v>
      </c>
      <c r="H12" s="205">
        <v>2.8</v>
      </c>
      <c r="I12" s="205">
        <v>7.5</v>
      </c>
      <c r="J12" s="253">
        <v>90</v>
      </c>
      <c r="K12" s="253">
        <v>95</v>
      </c>
      <c r="L12" s="189"/>
    </row>
    <row r="13" spans="1:13" ht="18" customHeight="1" x14ac:dyDescent="0.25">
      <c r="A13" s="202" t="s">
        <v>126</v>
      </c>
      <c r="B13" s="203">
        <v>500</v>
      </c>
      <c r="C13" s="203" t="s">
        <v>156</v>
      </c>
      <c r="D13" s="203">
        <v>600</v>
      </c>
      <c r="E13" s="203">
        <v>45</v>
      </c>
      <c r="F13" s="267" t="s">
        <v>119</v>
      </c>
      <c r="G13" s="203" t="s">
        <v>101</v>
      </c>
      <c r="H13" s="205">
        <v>2.2000000000000002</v>
      </c>
      <c r="I13" s="205">
        <v>5.2</v>
      </c>
      <c r="J13" s="253">
        <v>135</v>
      </c>
      <c r="K13" s="253">
        <v>140</v>
      </c>
      <c r="L13" s="189"/>
    </row>
    <row r="14" spans="1:13" ht="18" customHeight="1" x14ac:dyDescent="0.25">
      <c r="A14" s="202" t="s">
        <v>127</v>
      </c>
      <c r="B14" s="203">
        <v>500</v>
      </c>
      <c r="C14" s="203" t="s">
        <v>156</v>
      </c>
      <c r="D14" s="203">
        <v>1400</v>
      </c>
      <c r="E14" s="203">
        <v>273</v>
      </c>
      <c r="F14" s="267" t="s">
        <v>163</v>
      </c>
      <c r="G14" s="203" t="s">
        <v>18</v>
      </c>
      <c r="H14" s="205">
        <v>3.3</v>
      </c>
      <c r="I14" s="205">
        <v>6.8</v>
      </c>
      <c r="J14" s="254">
        <v>150</v>
      </c>
      <c r="K14" s="254">
        <v>108</v>
      </c>
      <c r="L14" s="189"/>
    </row>
    <row r="15" spans="1:13" ht="18" customHeight="1" x14ac:dyDescent="0.25">
      <c r="A15" s="202" t="s">
        <v>128</v>
      </c>
      <c r="B15" s="203">
        <v>475</v>
      </c>
      <c r="C15" s="203" t="s">
        <v>156</v>
      </c>
      <c r="D15" s="203">
        <v>1250</v>
      </c>
      <c r="E15" s="203">
        <v>258</v>
      </c>
      <c r="F15" s="267" t="s">
        <v>161</v>
      </c>
      <c r="G15" s="204" t="s">
        <v>18</v>
      </c>
      <c r="H15" s="205">
        <v>3</v>
      </c>
      <c r="I15" s="205">
        <v>7.2</v>
      </c>
      <c r="J15" s="254">
        <v>135</v>
      </c>
      <c r="K15" s="254">
        <v>108</v>
      </c>
      <c r="L15" s="189"/>
    </row>
    <row r="16" spans="1:13" ht="18" customHeight="1" x14ac:dyDescent="0.25">
      <c r="A16" s="202" t="s">
        <v>129</v>
      </c>
      <c r="B16" s="204">
        <v>500</v>
      </c>
      <c r="C16" s="203" t="s">
        <v>156</v>
      </c>
      <c r="D16" s="204">
        <v>900</v>
      </c>
      <c r="E16" s="204">
        <v>160</v>
      </c>
      <c r="F16" s="203" t="s">
        <v>162</v>
      </c>
      <c r="G16" s="204" t="s">
        <v>102</v>
      </c>
      <c r="H16" s="208">
        <v>2.5</v>
      </c>
      <c r="I16" s="208">
        <v>6.3</v>
      </c>
      <c r="J16" s="253">
        <v>135</v>
      </c>
      <c r="K16" s="253">
        <v>125</v>
      </c>
      <c r="L16" s="189"/>
    </row>
    <row r="17" spans="1:12" ht="18" customHeight="1" x14ac:dyDescent="0.25">
      <c r="A17" s="227" t="s">
        <v>124</v>
      </c>
      <c r="B17" s="206">
        <v>800</v>
      </c>
      <c r="C17" s="206" t="s">
        <v>156</v>
      </c>
      <c r="D17" s="206">
        <v>1400</v>
      </c>
      <c r="E17" s="206">
        <v>171</v>
      </c>
      <c r="F17" s="268" t="s">
        <v>162</v>
      </c>
      <c r="G17" s="206" t="s">
        <v>18</v>
      </c>
      <c r="H17" s="207">
        <v>3.5</v>
      </c>
      <c r="I17" s="207">
        <v>7</v>
      </c>
      <c r="J17" s="255">
        <v>125</v>
      </c>
      <c r="K17" s="255">
        <v>116</v>
      </c>
      <c r="L17" s="189"/>
    </row>
    <row r="18" spans="1:12" ht="18.75" customHeight="1" thickBot="1" x14ac:dyDescent="0.3">
      <c r="A18" s="193" t="s">
        <v>125</v>
      </c>
      <c r="B18" s="194">
        <v>1200</v>
      </c>
      <c r="C18" s="265" t="s">
        <v>119</v>
      </c>
      <c r="D18" s="194">
        <v>1400</v>
      </c>
      <c r="E18" s="194">
        <v>80</v>
      </c>
      <c r="F18" s="195" t="s">
        <v>120</v>
      </c>
      <c r="G18" s="194" t="s">
        <v>18</v>
      </c>
      <c r="H18" s="196">
        <v>2.5</v>
      </c>
      <c r="I18" s="196">
        <v>9</v>
      </c>
      <c r="J18" s="256">
        <v>45</v>
      </c>
      <c r="K18" s="256">
        <v>60</v>
      </c>
      <c r="L18" s="189"/>
    </row>
    <row r="19" spans="1:12" s="233" customFormat="1" ht="18.75" customHeight="1" x14ac:dyDescent="0.25">
      <c r="A19" s="247" t="s">
        <v>146</v>
      </c>
      <c r="B19" s="248"/>
      <c r="C19" s="249"/>
      <c r="D19" s="248"/>
      <c r="E19" s="219"/>
      <c r="F19" s="244"/>
      <c r="G19" s="219"/>
      <c r="H19" s="245"/>
      <c r="I19" s="245"/>
      <c r="J19" s="246"/>
      <c r="K19" s="246"/>
      <c r="L19" s="189"/>
    </row>
    <row r="20" spans="1:12" s="233" customFormat="1" ht="18.75" customHeight="1" x14ac:dyDescent="0.25">
      <c r="A20" s="247" t="s">
        <v>149</v>
      </c>
      <c r="B20" s="248"/>
      <c r="C20" s="249"/>
      <c r="D20" s="248"/>
      <c r="E20" s="219"/>
      <c r="F20" s="244"/>
      <c r="G20" s="219"/>
      <c r="H20" s="245"/>
      <c r="I20" s="245"/>
      <c r="J20" s="246"/>
      <c r="K20" s="246"/>
      <c r="L20" s="189"/>
    </row>
    <row r="21" spans="1:12" ht="18" customHeight="1" x14ac:dyDescent="0.25">
      <c r="A21" s="68" t="s">
        <v>147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189"/>
    </row>
    <row r="22" spans="1:12" ht="18" customHeight="1" x14ac:dyDescent="0.2">
      <c r="A22" s="68" t="s">
        <v>148</v>
      </c>
      <c r="B22" s="68"/>
      <c r="C22" s="192"/>
      <c r="D22" s="192"/>
      <c r="E22" s="192"/>
      <c r="F22" s="192"/>
      <c r="G22" s="192"/>
      <c r="H22" s="192"/>
      <c r="I22" s="68"/>
      <c r="J22" s="68"/>
      <c r="K22" s="68"/>
    </row>
    <row r="23" spans="1:12" ht="17.25" customHeight="1" x14ac:dyDescent="0.2">
      <c r="A23" s="68" t="s">
        <v>165</v>
      </c>
      <c r="B23" s="68"/>
      <c r="C23" s="192"/>
      <c r="D23" s="192"/>
      <c r="E23" s="192"/>
      <c r="F23" s="192"/>
      <c r="G23" s="192"/>
      <c r="H23" s="192"/>
      <c r="I23" s="68"/>
      <c r="J23" s="68"/>
      <c r="K23" s="68"/>
    </row>
    <row r="24" spans="1:12" ht="33" customHeight="1" x14ac:dyDescent="0.25">
      <c r="A24" s="72" t="s">
        <v>25</v>
      </c>
      <c r="B24" s="192"/>
      <c r="C24" s="192"/>
      <c r="D24" s="192"/>
      <c r="E24" s="192"/>
      <c r="F24" s="192"/>
      <c r="G24" s="192"/>
      <c r="H24" s="192"/>
      <c r="I24" s="68"/>
      <c r="J24" s="68"/>
      <c r="K24" s="68"/>
    </row>
    <row r="25" spans="1:12" ht="34.5" customHeight="1" thickBot="1" x14ac:dyDescent="0.3">
      <c r="A25" s="193"/>
      <c r="B25" s="197" t="s">
        <v>101</v>
      </c>
      <c r="C25" s="197" t="s">
        <v>100</v>
      </c>
      <c r="D25" s="188" t="s">
        <v>18</v>
      </c>
      <c r="E25" s="188"/>
      <c r="F25" s="198" t="s">
        <v>26</v>
      </c>
      <c r="G25" s="199" t="s">
        <v>21</v>
      </c>
      <c r="H25" s="192"/>
      <c r="I25" s="68"/>
      <c r="J25" s="68"/>
      <c r="K25" s="68"/>
    </row>
    <row r="26" spans="1:12" ht="12.75" customHeight="1" x14ac:dyDescent="0.25">
      <c r="A26" s="209" t="s">
        <v>28</v>
      </c>
      <c r="B26" s="210">
        <v>48</v>
      </c>
      <c r="C26" s="210">
        <v>28</v>
      </c>
      <c r="D26" s="210">
        <v>50</v>
      </c>
      <c r="E26" s="210"/>
      <c r="F26" s="257">
        <v>3.5</v>
      </c>
      <c r="G26" s="258" t="s">
        <v>29</v>
      </c>
      <c r="H26" s="192"/>
      <c r="I26" s="68"/>
      <c r="J26" s="68"/>
      <c r="K26" s="68"/>
    </row>
    <row r="27" spans="1:12" ht="12.75" customHeight="1" x14ac:dyDescent="0.25">
      <c r="A27" s="202" t="s">
        <v>30</v>
      </c>
      <c r="B27" s="203">
        <v>0</v>
      </c>
      <c r="C27" s="203">
        <v>20</v>
      </c>
      <c r="D27" s="203">
        <v>25</v>
      </c>
      <c r="E27" s="203"/>
      <c r="F27" s="259">
        <v>175</v>
      </c>
      <c r="G27" s="260" t="s">
        <v>31</v>
      </c>
      <c r="H27" s="192"/>
      <c r="I27" s="68"/>
      <c r="J27" s="68"/>
      <c r="K27" s="68"/>
    </row>
    <row r="28" spans="1:12" ht="12.75" customHeight="1" x14ac:dyDescent="0.25">
      <c r="A28" s="202" t="s">
        <v>32</v>
      </c>
      <c r="B28" s="203">
        <v>50</v>
      </c>
      <c r="C28" s="203">
        <v>20</v>
      </c>
      <c r="D28" s="203">
        <v>0</v>
      </c>
      <c r="E28" s="203"/>
      <c r="F28" s="259">
        <v>125</v>
      </c>
      <c r="G28" s="260" t="s">
        <v>31</v>
      </c>
      <c r="H28" s="192"/>
      <c r="I28" s="68"/>
      <c r="J28" s="68"/>
      <c r="K28" s="68"/>
    </row>
    <row r="29" spans="1:12" ht="12.75" customHeight="1" x14ac:dyDescent="0.25">
      <c r="A29" s="202" t="s">
        <v>33</v>
      </c>
      <c r="B29" s="203">
        <v>0</v>
      </c>
      <c r="C29" s="203">
        <v>30</v>
      </c>
      <c r="D29" s="203">
        <v>20</v>
      </c>
      <c r="E29" s="203"/>
      <c r="F29" s="259">
        <v>35</v>
      </c>
      <c r="G29" s="260" t="s">
        <v>31</v>
      </c>
      <c r="H29" s="192"/>
      <c r="I29" s="68"/>
      <c r="J29" s="68"/>
      <c r="K29" s="68"/>
    </row>
    <row r="30" spans="1:12" ht="15.75" customHeight="1" x14ac:dyDescent="0.25">
      <c r="A30" s="218" t="s">
        <v>34</v>
      </c>
      <c r="B30" s="219">
        <v>2</v>
      </c>
      <c r="C30" s="219">
        <v>2</v>
      </c>
      <c r="D30" s="219">
        <v>5</v>
      </c>
      <c r="E30" s="219"/>
      <c r="F30" s="261">
        <v>400</v>
      </c>
      <c r="G30" s="262" t="s">
        <v>31</v>
      </c>
      <c r="H30" s="192"/>
      <c r="I30" s="68"/>
      <c r="J30" s="68"/>
      <c r="K30" s="68"/>
    </row>
    <row r="31" spans="1:12" s="217" customFormat="1" ht="12.75" customHeight="1" x14ac:dyDescent="0.25">
      <c r="A31" s="202" t="s">
        <v>122</v>
      </c>
      <c r="B31" s="264">
        <v>151.72999999999999</v>
      </c>
      <c r="C31" s="264">
        <v>147.93</v>
      </c>
      <c r="D31" s="264">
        <v>164.8</v>
      </c>
      <c r="E31" s="220"/>
      <c r="F31" s="202"/>
      <c r="G31" s="202"/>
      <c r="H31" s="192"/>
      <c r="I31" s="192"/>
      <c r="J31" s="192"/>
      <c r="K31" s="192"/>
    </row>
    <row r="32" spans="1:12" s="217" customFormat="1" ht="15" customHeight="1" x14ac:dyDescent="0.2">
      <c r="A32" s="218"/>
      <c r="B32" s="229"/>
      <c r="C32" s="229"/>
      <c r="D32" s="229"/>
      <c r="E32" s="229"/>
      <c r="F32" s="218"/>
      <c r="G32" s="218"/>
      <c r="H32" s="192"/>
      <c r="I32" s="192"/>
      <c r="J32" s="192"/>
      <c r="K32" s="192"/>
    </row>
    <row r="33" spans="1:12" s="232" customFormat="1" ht="15" customHeight="1" x14ac:dyDescent="0.25">
      <c r="A33" s="230" t="s">
        <v>142</v>
      </c>
      <c r="B33" s="231"/>
      <c r="C33" s="231"/>
      <c r="D33" s="231"/>
      <c r="E33" s="231"/>
      <c r="F33" s="230"/>
      <c r="G33" s="230"/>
      <c r="H33" s="72"/>
      <c r="I33" s="72"/>
      <c r="J33" s="72"/>
      <c r="K33" s="72"/>
    </row>
    <row r="34" spans="1:12" s="217" customFormat="1" ht="48" customHeight="1" x14ac:dyDescent="0.25">
      <c r="A34" s="234" t="s">
        <v>131</v>
      </c>
      <c r="B34" s="235" t="s">
        <v>132</v>
      </c>
      <c r="C34" s="235" t="s">
        <v>133</v>
      </c>
      <c r="D34" s="240" t="s">
        <v>134</v>
      </c>
      <c r="E34" s="229"/>
      <c r="F34" s="218"/>
      <c r="G34" s="218"/>
      <c r="H34" s="192"/>
      <c r="I34" s="192"/>
      <c r="J34" s="192"/>
      <c r="K34" s="192"/>
    </row>
    <row r="35" spans="1:12" s="217" customFormat="1" ht="15" customHeight="1" x14ac:dyDescent="0.2">
      <c r="A35" s="237" t="s">
        <v>135</v>
      </c>
      <c r="B35" s="238">
        <v>50</v>
      </c>
      <c r="C35" s="239" t="s">
        <v>136</v>
      </c>
      <c r="D35" s="241">
        <v>75</v>
      </c>
      <c r="E35" s="229"/>
      <c r="F35" s="218"/>
      <c r="G35" s="218"/>
      <c r="H35" s="192"/>
      <c r="I35" s="192"/>
      <c r="J35" s="192"/>
      <c r="K35" s="192"/>
    </row>
    <row r="36" spans="1:12" s="217" customFormat="1" ht="15" customHeight="1" x14ac:dyDescent="0.2">
      <c r="A36" s="237" t="s">
        <v>137</v>
      </c>
      <c r="B36" s="238">
        <v>315</v>
      </c>
      <c r="C36" s="239" t="s">
        <v>138</v>
      </c>
      <c r="D36" s="241">
        <v>63</v>
      </c>
      <c r="E36" s="229"/>
      <c r="F36" s="218"/>
      <c r="G36" s="218"/>
      <c r="H36" s="192"/>
      <c r="I36" s="192"/>
      <c r="J36" s="192"/>
      <c r="K36" s="192"/>
    </row>
    <row r="37" spans="1:12" s="217" customFormat="1" ht="15" customHeight="1" x14ac:dyDescent="0.2">
      <c r="A37" s="237" t="s">
        <v>28</v>
      </c>
      <c r="B37" s="238">
        <v>150</v>
      </c>
      <c r="C37" s="239" t="s">
        <v>154</v>
      </c>
      <c r="D37" s="241">
        <v>9.3800000000000008</v>
      </c>
      <c r="E37" s="229"/>
      <c r="F37" s="218"/>
      <c r="G37" s="218"/>
      <c r="H37" s="192"/>
      <c r="I37" s="192"/>
      <c r="J37" s="192"/>
      <c r="K37" s="192"/>
    </row>
    <row r="38" spans="1:12" s="217" customFormat="1" ht="15" customHeight="1" x14ac:dyDescent="0.2">
      <c r="A38" s="237" t="s">
        <v>139</v>
      </c>
      <c r="B38" s="238">
        <v>75</v>
      </c>
      <c r="C38" s="239" t="s">
        <v>153</v>
      </c>
      <c r="D38" s="241">
        <v>11.25</v>
      </c>
      <c r="E38" s="229"/>
      <c r="F38" s="218"/>
      <c r="G38" s="218"/>
      <c r="H38" s="192"/>
      <c r="I38" s="192"/>
      <c r="J38" s="192"/>
      <c r="K38" s="192"/>
    </row>
    <row r="39" spans="1:12" s="217" customFormat="1" ht="15" customHeight="1" x14ac:dyDescent="0.2">
      <c r="A39" s="237" t="s">
        <v>32</v>
      </c>
      <c r="B39" s="238">
        <v>120</v>
      </c>
      <c r="C39" s="239" t="s">
        <v>150</v>
      </c>
      <c r="D39" s="241">
        <v>7.5</v>
      </c>
      <c r="E39" s="229"/>
      <c r="F39" s="218"/>
      <c r="G39" s="218"/>
      <c r="H39" s="192"/>
      <c r="I39" s="192"/>
      <c r="J39" s="192"/>
      <c r="K39" s="192"/>
    </row>
    <row r="40" spans="1:12" s="217" customFormat="1" ht="15" customHeight="1" x14ac:dyDescent="0.2">
      <c r="A40" s="237" t="s">
        <v>140</v>
      </c>
      <c r="B40" s="238">
        <v>630</v>
      </c>
      <c r="C40" s="239" t="s">
        <v>152</v>
      </c>
      <c r="D40" s="241">
        <v>18.899999999999999</v>
      </c>
      <c r="E40" s="229"/>
      <c r="F40" s="218"/>
      <c r="G40" s="218"/>
      <c r="H40" s="192"/>
      <c r="I40" s="192"/>
      <c r="J40" s="192"/>
      <c r="K40" s="192"/>
    </row>
    <row r="41" spans="1:12" s="217" customFormat="1" ht="15" customHeight="1" x14ac:dyDescent="0.2">
      <c r="A41" s="237" t="s">
        <v>33</v>
      </c>
      <c r="B41" s="238">
        <v>390</v>
      </c>
      <c r="C41" s="239" t="s">
        <v>151</v>
      </c>
      <c r="D41" s="241">
        <v>6.83</v>
      </c>
      <c r="E41" s="229"/>
      <c r="F41" s="218"/>
      <c r="G41" s="218"/>
      <c r="H41" s="192"/>
      <c r="I41" s="192"/>
      <c r="J41" s="192"/>
      <c r="K41" s="192"/>
    </row>
    <row r="42" spans="1:12" s="217" customFormat="1" ht="15" customHeight="1" x14ac:dyDescent="0.25">
      <c r="A42" s="242" t="s">
        <v>141</v>
      </c>
      <c r="B42" s="236"/>
      <c r="C42" s="236"/>
      <c r="D42" s="240">
        <f>SUM(D35:D41)</f>
        <v>191.86</v>
      </c>
      <c r="E42" s="229"/>
      <c r="F42" s="218"/>
      <c r="G42" s="218"/>
      <c r="H42" s="192"/>
      <c r="I42" s="192"/>
      <c r="J42" s="192"/>
      <c r="K42" s="192"/>
    </row>
    <row r="43" spans="1:12" ht="12.75" customHeight="1" x14ac:dyDescent="0.2">
      <c r="A43" s="68"/>
      <c r="B43" s="68"/>
      <c r="C43" s="68"/>
      <c r="D43" s="68"/>
      <c r="E43" s="68"/>
      <c r="F43" s="68"/>
      <c r="G43" s="68"/>
      <c r="H43" s="192"/>
      <c r="I43" s="68"/>
      <c r="J43" s="68"/>
      <c r="K43" s="68"/>
    </row>
    <row r="44" spans="1:12" ht="12.75" customHeight="1" x14ac:dyDescent="0.25">
      <c r="A44" s="97" t="s">
        <v>168</v>
      </c>
      <c r="B44" s="98"/>
      <c r="C44" s="98"/>
      <c r="D44" s="303" t="s">
        <v>167</v>
      </c>
      <c r="E44" s="98"/>
      <c r="F44" s="156"/>
      <c r="G44" s="98"/>
      <c r="H44" s="98"/>
      <c r="I44" s="98"/>
      <c r="J44" s="98"/>
      <c r="K44" s="98"/>
      <c r="L44" s="98"/>
    </row>
    <row r="45" spans="1:12" ht="12.75" customHeight="1" x14ac:dyDescent="0.25">
      <c r="A45" s="97"/>
      <c r="B45" s="98"/>
      <c r="C45" s="98"/>
      <c r="D45" s="98"/>
      <c r="E45" s="98"/>
      <c r="F45" s="99"/>
      <c r="G45" s="98"/>
      <c r="H45" s="98"/>
      <c r="I45" s="98"/>
      <c r="J45" s="98"/>
      <c r="K45" s="98"/>
      <c r="L45" s="98"/>
    </row>
    <row r="46" spans="1:12" s="269" customFormat="1" ht="12.75" customHeight="1" x14ac:dyDescent="0.25">
      <c r="A46" s="97"/>
      <c r="B46" s="98"/>
      <c r="C46" s="98"/>
      <c r="D46" s="98"/>
      <c r="E46" s="98"/>
      <c r="F46" s="99"/>
      <c r="G46" s="98"/>
      <c r="H46" s="98"/>
      <c r="I46" s="98"/>
      <c r="J46" s="98"/>
      <c r="K46" s="98"/>
      <c r="L46" s="98"/>
    </row>
    <row r="47" spans="1:12" s="269" customFormat="1" ht="12.75" customHeight="1" x14ac:dyDescent="0.25">
      <c r="A47" s="97"/>
      <c r="B47" s="98"/>
      <c r="C47" s="98"/>
      <c r="D47" s="98"/>
      <c r="E47" s="98"/>
      <c r="F47" s="99"/>
      <c r="G47" s="98"/>
      <c r="H47" s="98"/>
      <c r="I47" s="98"/>
      <c r="J47" s="98"/>
      <c r="K47" s="98"/>
      <c r="L47" s="98"/>
    </row>
    <row r="48" spans="1:12" s="269" customFormat="1" ht="12.75" customHeight="1" x14ac:dyDescent="0.25">
      <c r="A48" s="97"/>
      <c r="B48" s="98"/>
      <c r="C48" s="98"/>
      <c r="D48" s="98"/>
      <c r="E48" s="98"/>
      <c r="F48" s="99"/>
      <c r="G48" s="98"/>
      <c r="H48" s="98"/>
      <c r="I48" s="98"/>
      <c r="J48" s="98"/>
      <c r="K48" s="98"/>
      <c r="L48" s="98"/>
    </row>
    <row r="49" spans="1:12" s="269" customFormat="1" ht="12.75" customHeight="1" x14ac:dyDescent="0.25">
      <c r="A49" s="97"/>
      <c r="B49" s="98"/>
      <c r="C49" s="98"/>
      <c r="D49" s="98"/>
      <c r="E49" s="98"/>
      <c r="F49" s="99"/>
      <c r="G49" s="98"/>
      <c r="H49" s="98"/>
      <c r="I49" s="98"/>
      <c r="J49" s="98"/>
      <c r="K49" s="98"/>
      <c r="L49" s="98"/>
    </row>
    <row r="50" spans="1:12" ht="12.75" customHeight="1" x14ac:dyDescent="0.2">
      <c r="A50" s="274" t="s">
        <v>166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</row>
    <row r="51" spans="1:12" ht="12.75" customHeight="1" x14ac:dyDescent="0.2">
      <c r="A51" s="275" t="s">
        <v>45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</row>
    <row r="52" spans="1:12" ht="12.75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2" ht="12.75" customHeight="1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2" ht="12.75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1:12" ht="12.75" customHeigh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2" ht="12.7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2" ht="12.75" customHeight="1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1:12" ht="12.7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2" ht="12.75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2" ht="12.75" customHeight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2" ht="12.7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2" ht="12.75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1:12" ht="12.75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2" ht="12.7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1:11" ht="12.75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1" ht="12.75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1:11" ht="12.75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1:11" ht="12.7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11" ht="12.7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1:11" ht="12.75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11" ht="12.7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ht="12.75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1:11" ht="12.75" customHeight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1:11" ht="12.7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1:11" ht="12.75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1" ht="12.7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1:11" ht="12.75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1:11" ht="12.75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1:11" ht="12.75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1:11" ht="12.75" customHeigh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ht="12.75" customHeight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 ht="12.75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ht="12.75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1" ht="12.75" customHeight="1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1:11" ht="12.75" customHeigh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1:11" ht="12.75" customHeight="1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1:11" ht="12.75" customHeight="1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1" ht="12.75" customHeigh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1:11" ht="12.75" customHeight="1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1:11" ht="12.75" customHeight="1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1:11" ht="12.75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2.75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1:11" ht="12.75" customHeight="1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1:11" ht="12.75" customHeight="1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1:11" ht="12.75" customHeight="1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ht="12.75" customHeight="1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1:11" ht="12.75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1:11" ht="12.75" customHeight="1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1" ht="12.75" customHeight="1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1:11" ht="12.75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1:11" ht="12.75" customHeight="1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1:11" ht="12.75" customHeight="1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1:11" ht="12.75" customHeight="1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1:11" ht="12.75" customHeight="1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1:11" ht="12.75" customHeight="1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1:11" ht="12.75" customHeight="1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1:11" ht="12.75" customHeight="1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1" ht="12.75" customHeight="1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1:11" ht="12.7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1" ht="12.75" customHeight="1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1:11" ht="12.75" customHeight="1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1:11" ht="12.75" customHeight="1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1:11" ht="12.75" customHeight="1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1:11" ht="12.75" customHeight="1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1:11" ht="12.75" customHeight="1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1:11" ht="12.75" customHeight="1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1:11" ht="12.75" customHeight="1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1" ht="12.75" customHeight="1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1:11" ht="12.75" customHeight="1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1" ht="12.75" customHeight="1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1:11" ht="12.75" customHeight="1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1:11" ht="12.75" customHeight="1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1:11" ht="12.75" customHeight="1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1:11" ht="12.75" customHeight="1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1:11" ht="12.75" customHeight="1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2.75" customHeight="1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1:11" ht="12.75" customHeight="1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1:11" ht="12.75" customHeight="1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1:11" ht="12.75" customHeight="1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</row>
    <row r="130" spans="1:11" ht="12.75" customHeight="1" x14ac:dyDescent="0.2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</row>
    <row r="131" spans="1:11" ht="12.75" customHeight="1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</row>
    <row r="132" spans="1:11" ht="12.75" customHeight="1" x14ac:dyDescent="0.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  <row r="133" spans="1:11" ht="12.75" customHeight="1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</row>
    <row r="134" spans="1:11" ht="12.75" customHeight="1" x14ac:dyDescent="0.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</row>
    <row r="135" spans="1:11" ht="12.75" customHeight="1" x14ac:dyDescent="0.2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1" ht="12.75" customHeight="1" x14ac:dyDescent="0.2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</row>
    <row r="137" spans="1:11" ht="12.75" customHeight="1" x14ac:dyDescent="0.2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1" ht="12.75" customHeight="1" x14ac:dyDescent="0.2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</row>
    <row r="139" spans="1:11" ht="12.75" customHeight="1" x14ac:dyDescent="0.2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</row>
    <row r="140" spans="1:11" ht="12.75" customHeight="1" x14ac:dyDescent="0.2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</row>
    <row r="141" spans="1:11" ht="12.75" customHeight="1" x14ac:dyDescent="0.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</row>
    <row r="142" spans="1:11" ht="12.75" customHeight="1" x14ac:dyDescent="0.2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</row>
    <row r="143" spans="1:11" ht="12.75" customHeight="1" x14ac:dyDescent="0.2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</row>
    <row r="144" spans="1:11" ht="12.75" customHeight="1" x14ac:dyDescent="0.2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</row>
    <row r="145" spans="1:11" ht="12.75" customHeight="1" x14ac:dyDescent="0.2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</row>
    <row r="146" spans="1:11" ht="12.75" customHeight="1" x14ac:dyDescent="0.2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</row>
    <row r="147" spans="1:11" ht="12.75" customHeight="1" x14ac:dyDescent="0.2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</row>
    <row r="148" spans="1:11" ht="12.75" customHeight="1" x14ac:dyDescent="0.2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</row>
    <row r="149" spans="1:11" ht="12.75" customHeight="1" x14ac:dyDescent="0.2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</row>
    <row r="150" spans="1:11" ht="12.75" customHeight="1" x14ac:dyDescent="0.2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</row>
    <row r="151" spans="1:11" ht="12.75" customHeight="1" x14ac:dyDescent="0.2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</row>
    <row r="152" spans="1:11" ht="12.75" customHeight="1" x14ac:dyDescent="0.2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</row>
    <row r="153" spans="1:11" ht="12.75" customHeight="1" x14ac:dyDescent="0.2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1" ht="12.75" customHeight="1" x14ac:dyDescent="0.2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</row>
    <row r="155" spans="1:11" ht="12.75" customHeight="1" x14ac:dyDescent="0.2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</row>
    <row r="156" spans="1:11" ht="12.75" customHeight="1" x14ac:dyDescent="0.2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1" ht="12.75" customHeight="1" x14ac:dyDescent="0.2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</row>
    <row r="158" spans="1:11" ht="12.75" customHeight="1" x14ac:dyDescent="0.2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</row>
    <row r="159" spans="1:11" ht="12.75" customHeight="1" x14ac:dyDescent="0.2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</row>
    <row r="160" spans="1:11" ht="12.75" customHeight="1" x14ac:dyDescent="0.2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</row>
    <row r="161" spans="1:11" ht="12.75" customHeight="1" x14ac:dyDescent="0.2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</row>
    <row r="162" spans="1:11" ht="12.75" customHeight="1" x14ac:dyDescent="0.2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</row>
    <row r="163" spans="1:11" ht="12.75" customHeight="1" x14ac:dyDescent="0.2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</row>
    <row r="164" spans="1:11" ht="12.75" customHeight="1" x14ac:dyDescent="0.2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</row>
    <row r="165" spans="1:11" ht="12.75" customHeight="1" x14ac:dyDescent="0.2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</row>
    <row r="166" spans="1:11" ht="12.75" customHeight="1" x14ac:dyDescent="0.2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</row>
    <row r="167" spans="1:11" ht="12.75" customHeight="1" x14ac:dyDescent="0.2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</row>
    <row r="168" spans="1:11" ht="12.75" customHeight="1" x14ac:dyDescent="0.2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</row>
    <row r="169" spans="1:11" ht="12.75" customHeight="1" x14ac:dyDescent="0.2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</row>
    <row r="170" spans="1:11" ht="12.75" customHeight="1" x14ac:dyDescent="0.2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</row>
    <row r="171" spans="1:11" ht="12.75" customHeight="1" x14ac:dyDescent="0.2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</row>
    <row r="172" spans="1:11" ht="12.75" customHeight="1" x14ac:dyDescent="0.2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</row>
    <row r="173" spans="1:11" ht="12.75" customHeight="1" x14ac:dyDescent="0.2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</row>
    <row r="174" spans="1:11" ht="12.75" customHeight="1" x14ac:dyDescent="0.2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1" ht="12.75" customHeight="1" x14ac:dyDescent="0.2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</row>
    <row r="176" spans="1:11" ht="12.75" customHeight="1" x14ac:dyDescent="0.2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</row>
    <row r="177" spans="1:11" ht="12.75" customHeight="1" x14ac:dyDescent="0.2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1" ht="12.75" customHeight="1" x14ac:dyDescent="0.2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</row>
    <row r="179" spans="1:11" ht="12.75" customHeight="1" x14ac:dyDescent="0.2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</row>
    <row r="180" spans="1:11" ht="12.75" customHeight="1" x14ac:dyDescent="0.2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</row>
    <row r="181" spans="1:11" ht="12.75" customHeight="1" x14ac:dyDescent="0.2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1" ht="12.75" customHeight="1" x14ac:dyDescent="0.2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ht="12.75" customHeight="1" x14ac:dyDescent="0.2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</row>
    <row r="184" spans="1:11" ht="12.75" customHeight="1" x14ac:dyDescent="0.2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1" ht="12.75" customHeight="1" x14ac:dyDescent="0.2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1" ht="12.75" customHeight="1" x14ac:dyDescent="0.2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</row>
    <row r="187" spans="1:11" ht="12.75" customHeight="1" x14ac:dyDescent="0.2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1" ht="12.75" customHeight="1" x14ac:dyDescent="0.2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</row>
    <row r="189" spans="1:11" ht="12.75" customHeight="1" x14ac:dyDescent="0.2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</row>
    <row r="190" spans="1:11" ht="12.75" customHeight="1" x14ac:dyDescent="0.2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1" ht="12.75" customHeight="1" x14ac:dyDescent="0.2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</row>
    <row r="192" spans="1:11" ht="12.75" customHeight="1" x14ac:dyDescent="0.2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</row>
    <row r="193" spans="1:11" ht="12.75" customHeight="1" x14ac:dyDescent="0.2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</row>
    <row r="194" spans="1:11" ht="12.75" customHeight="1" x14ac:dyDescent="0.2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</row>
    <row r="195" spans="1:11" ht="12.75" customHeight="1" x14ac:dyDescent="0.2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</row>
    <row r="196" spans="1:11" ht="12.75" customHeight="1" x14ac:dyDescent="0.2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</row>
    <row r="197" spans="1:11" ht="12.75" customHeight="1" x14ac:dyDescent="0.2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</row>
    <row r="198" spans="1:11" ht="12.75" customHeight="1" x14ac:dyDescent="0.2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</row>
    <row r="199" spans="1:11" ht="12.75" customHeight="1" x14ac:dyDescent="0.2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</row>
    <row r="200" spans="1:11" ht="12.75" customHeight="1" x14ac:dyDescent="0.2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</row>
    <row r="201" spans="1:11" ht="12.75" customHeight="1" x14ac:dyDescent="0.2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</row>
    <row r="202" spans="1:11" ht="12.75" customHeight="1" x14ac:dyDescent="0.2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</row>
    <row r="203" spans="1:11" ht="12.75" customHeight="1" x14ac:dyDescent="0.2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</row>
    <row r="204" spans="1:11" ht="12.75" customHeight="1" x14ac:dyDescent="0.2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</row>
    <row r="205" spans="1:11" ht="12.75" customHeight="1" x14ac:dyDescent="0.2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</row>
    <row r="206" spans="1:11" ht="12.75" customHeight="1" x14ac:dyDescent="0.2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</row>
    <row r="207" spans="1:11" ht="12.75" customHeight="1" x14ac:dyDescent="0.2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</row>
    <row r="208" spans="1:11" ht="12.75" customHeight="1" x14ac:dyDescent="0.2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</row>
    <row r="209" spans="1:11" ht="12.75" customHeight="1" x14ac:dyDescent="0.2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</row>
    <row r="210" spans="1:11" ht="12.75" customHeight="1" x14ac:dyDescent="0.2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</row>
    <row r="211" spans="1:11" ht="12.75" customHeight="1" x14ac:dyDescent="0.2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</row>
    <row r="212" spans="1:11" ht="12.75" customHeight="1" x14ac:dyDescent="0.2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</row>
    <row r="213" spans="1:11" ht="12.75" customHeight="1" x14ac:dyDescent="0.2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</row>
    <row r="214" spans="1:11" ht="12.75" customHeight="1" x14ac:dyDescent="0.2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</row>
    <row r="215" spans="1:11" ht="12.75" customHeight="1" x14ac:dyDescent="0.2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</row>
    <row r="216" spans="1:11" ht="12.75" customHeight="1" x14ac:dyDescent="0.2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</row>
    <row r="217" spans="1:11" ht="12.75" customHeight="1" x14ac:dyDescent="0.2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</row>
    <row r="218" spans="1:11" ht="12.75" customHeight="1" x14ac:dyDescent="0.2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</row>
    <row r="219" spans="1:11" ht="12.75" customHeight="1" x14ac:dyDescent="0.2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</row>
    <row r="220" spans="1:11" ht="12.75" customHeight="1" x14ac:dyDescent="0.2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</row>
    <row r="221" spans="1:11" ht="12.75" customHeight="1" x14ac:dyDescent="0.2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</row>
    <row r="222" spans="1:11" ht="12.75" customHeight="1" x14ac:dyDescent="0.2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</row>
    <row r="223" spans="1:11" ht="12.75" customHeight="1" x14ac:dyDescent="0.2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</row>
    <row r="224" spans="1:11" ht="12.75" customHeight="1" x14ac:dyDescent="0.2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</row>
    <row r="225" spans="1:11" ht="12.75" customHeight="1" x14ac:dyDescent="0.2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</row>
    <row r="226" spans="1:11" ht="12.75" customHeight="1" x14ac:dyDescent="0.2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</row>
    <row r="227" spans="1:11" ht="12.75" customHeight="1" x14ac:dyDescent="0.2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</row>
    <row r="228" spans="1:11" ht="12.75" customHeight="1" x14ac:dyDescent="0.2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</row>
    <row r="229" spans="1:11" ht="12.75" customHeight="1" x14ac:dyDescent="0.2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</row>
    <row r="230" spans="1:11" ht="12.75" customHeight="1" x14ac:dyDescent="0.2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</row>
    <row r="231" spans="1:11" ht="12.75" customHeight="1" x14ac:dyDescent="0.2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</row>
    <row r="232" spans="1:11" ht="12.75" customHeight="1" x14ac:dyDescent="0.2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</row>
    <row r="233" spans="1:11" ht="12.75" customHeight="1" x14ac:dyDescent="0.2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</row>
    <row r="234" spans="1:11" ht="12.75" customHeight="1" x14ac:dyDescent="0.2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</row>
    <row r="235" spans="1:11" ht="12.75" customHeight="1" x14ac:dyDescent="0.2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</row>
    <row r="236" spans="1:11" ht="12.75" customHeight="1" x14ac:dyDescent="0.2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</row>
    <row r="237" spans="1:11" ht="12.75" customHeight="1" x14ac:dyDescent="0.2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</row>
    <row r="238" spans="1:11" ht="12.75" customHeight="1" x14ac:dyDescent="0.2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</row>
    <row r="239" spans="1:11" ht="12.75" customHeight="1" x14ac:dyDescent="0.2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</row>
    <row r="240" spans="1:11" ht="12.75" customHeight="1" x14ac:dyDescent="0.2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</row>
    <row r="241" spans="1:11" ht="12.75" customHeight="1" x14ac:dyDescent="0.2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</row>
    <row r="242" spans="1:11" ht="12.75" customHeight="1" x14ac:dyDescent="0.2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</row>
    <row r="243" spans="1:11" ht="12.75" customHeight="1" x14ac:dyDescent="0.2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</row>
    <row r="244" spans="1:11" ht="12.75" customHeight="1" x14ac:dyDescent="0.2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</row>
    <row r="245" spans="1:11" ht="12.75" customHeight="1" x14ac:dyDescent="0.2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</row>
    <row r="246" spans="1:11" ht="12.75" customHeight="1" x14ac:dyDescent="0.2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</row>
    <row r="247" spans="1:11" ht="12.75" customHeight="1" x14ac:dyDescent="0.2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</row>
    <row r="248" spans="1:11" ht="12.75" customHeight="1" x14ac:dyDescent="0.2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</row>
    <row r="249" spans="1:11" ht="12.75" customHeight="1" x14ac:dyDescent="0.2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</row>
    <row r="250" spans="1:11" ht="12.75" customHeight="1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</row>
    <row r="251" spans="1:11" ht="12.75" customHeight="1" x14ac:dyDescent="0.2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</row>
    <row r="252" spans="1:11" ht="12.75" customHeight="1" x14ac:dyDescent="0.2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</row>
    <row r="253" spans="1:11" ht="12.75" customHeight="1" x14ac:dyDescent="0.2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</row>
    <row r="254" spans="1:11" ht="12.75" customHeight="1" x14ac:dyDescent="0.2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</row>
    <row r="255" spans="1:11" ht="12.75" customHeight="1" x14ac:dyDescent="0.2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</row>
    <row r="256" spans="1:11" ht="12.75" customHeight="1" x14ac:dyDescent="0.2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</row>
    <row r="257" spans="1:11" ht="12.75" customHeight="1" x14ac:dyDescent="0.2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</row>
    <row r="258" spans="1:11" ht="12.75" customHeight="1" x14ac:dyDescent="0.2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</row>
    <row r="259" spans="1:11" ht="12.75" customHeight="1" x14ac:dyDescent="0.2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</row>
    <row r="260" spans="1:11" ht="12.75" customHeight="1" x14ac:dyDescent="0.2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</row>
    <row r="261" spans="1:11" ht="12.75" customHeight="1" x14ac:dyDescent="0.2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</row>
    <row r="262" spans="1:11" ht="12.75" customHeight="1" x14ac:dyDescent="0.2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</row>
    <row r="263" spans="1:11" ht="12.75" customHeight="1" x14ac:dyDescent="0.2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</row>
    <row r="264" spans="1:11" ht="12.75" customHeight="1" x14ac:dyDescent="0.2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</row>
    <row r="265" spans="1:11" ht="12.75" customHeight="1" x14ac:dyDescent="0.2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</row>
    <row r="266" spans="1:11" ht="12.75" customHeight="1" x14ac:dyDescent="0.2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</row>
    <row r="267" spans="1:11" ht="12.75" customHeight="1" x14ac:dyDescent="0.2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</row>
    <row r="268" spans="1:11" ht="12.75" customHeight="1" x14ac:dyDescent="0.2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</row>
    <row r="269" spans="1:11" ht="12.75" customHeight="1" x14ac:dyDescent="0.2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</row>
    <row r="270" spans="1:11" ht="12.75" customHeight="1" x14ac:dyDescent="0.2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</row>
    <row r="271" spans="1:11" ht="12.75" customHeight="1" x14ac:dyDescent="0.2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</row>
    <row r="272" spans="1:11" ht="12.75" customHeight="1" x14ac:dyDescent="0.2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</row>
    <row r="273" spans="1:11" ht="12.75" customHeight="1" x14ac:dyDescent="0.2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</row>
    <row r="274" spans="1:11" ht="12.75" customHeight="1" x14ac:dyDescent="0.2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</row>
    <row r="275" spans="1:11" ht="12.75" customHeight="1" x14ac:dyDescent="0.2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</row>
    <row r="276" spans="1:11" ht="12.75" customHeight="1" x14ac:dyDescent="0.2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</row>
    <row r="277" spans="1:11" ht="12.75" customHeight="1" x14ac:dyDescent="0.2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</row>
    <row r="278" spans="1:11" ht="12.75" customHeight="1" x14ac:dyDescent="0.2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</row>
    <row r="279" spans="1:11" ht="12.75" customHeight="1" x14ac:dyDescent="0.2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</row>
    <row r="280" spans="1:11" ht="12.75" customHeight="1" x14ac:dyDescent="0.2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</row>
    <row r="281" spans="1:11" ht="12.75" customHeight="1" x14ac:dyDescent="0.2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</row>
    <row r="282" spans="1:11" ht="12.75" customHeight="1" x14ac:dyDescent="0.2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</row>
    <row r="283" spans="1:11" ht="12.75" customHeight="1" x14ac:dyDescent="0.2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</row>
    <row r="284" spans="1:11" ht="12.75" customHeight="1" x14ac:dyDescent="0.2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</row>
    <row r="285" spans="1:11" ht="12.75" customHeight="1" x14ac:dyDescent="0.2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</row>
    <row r="286" spans="1:11" ht="12.75" customHeight="1" x14ac:dyDescent="0.2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</row>
    <row r="287" spans="1:11" ht="12.75" customHeight="1" x14ac:dyDescent="0.2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</row>
    <row r="288" spans="1:11" ht="12.75" customHeight="1" x14ac:dyDescent="0.2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</row>
    <row r="289" spans="1:11" ht="12.75" customHeight="1" x14ac:dyDescent="0.2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</row>
    <row r="290" spans="1:11" ht="12.75" customHeight="1" x14ac:dyDescent="0.2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</row>
    <row r="291" spans="1:11" ht="12.75" customHeight="1" x14ac:dyDescent="0.2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</row>
    <row r="292" spans="1:11" ht="12.75" customHeight="1" x14ac:dyDescent="0.2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</row>
    <row r="293" spans="1:11" ht="12.75" customHeight="1" x14ac:dyDescent="0.2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</row>
    <row r="294" spans="1:11" ht="12.75" customHeight="1" x14ac:dyDescent="0.2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</row>
    <row r="295" spans="1:11" ht="12.75" customHeight="1" x14ac:dyDescent="0.2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</row>
    <row r="296" spans="1:11" ht="12.75" customHeight="1" x14ac:dyDescent="0.2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</row>
    <row r="297" spans="1:11" ht="12.75" customHeight="1" x14ac:dyDescent="0.2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</row>
    <row r="298" spans="1:11" ht="12.75" customHeight="1" x14ac:dyDescent="0.2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</row>
    <row r="299" spans="1:11" ht="12.75" customHeight="1" x14ac:dyDescent="0.2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</row>
    <row r="300" spans="1:11" ht="12.75" customHeight="1" x14ac:dyDescent="0.2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</row>
    <row r="301" spans="1:11" ht="12.75" customHeight="1" x14ac:dyDescent="0.2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</row>
    <row r="302" spans="1:11" ht="12.75" customHeight="1" x14ac:dyDescent="0.2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</row>
    <row r="303" spans="1:11" ht="12.75" customHeight="1" x14ac:dyDescent="0.2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</row>
    <row r="304" spans="1:11" ht="12.75" customHeight="1" x14ac:dyDescent="0.2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</row>
    <row r="305" spans="1:11" ht="12.75" customHeight="1" x14ac:dyDescent="0.2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</row>
    <row r="306" spans="1:11" ht="12.75" customHeight="1" x14ac:dyDescent="0.2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</row>
    <row r="307" spans="1:11" ht="12.75" customHeight="1" x14ac:dyDescent="0.2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</row>
    <row r="308" spans="1:11" ht="12.75" customHeight="1" x14ac:dyDescent="0.2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</row>
    <row r="309" spans="1:11" ht="12.75" customHeight="1" x14ac:dyDescent="0.2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</row>
    <row r="310" spans="1:11" ht="12.75" customHeight="1" x14ac:dyDescent="0.2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</row>
    <row r="311" spans="1:11" ht="12.75" customHeight="1" x14ac:dyDescent="0.2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</row>
    <row r="312" spans="1:11" ht="12.75" customHeight="1" x14ac:dyDescent="0.2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</row>
    <row r="313" spans="1:11" ht="12.75" customHeight="1" x14ac:dyDescent="0.2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</row>
    <row r="314" spans="1:11" ht="12.75" customHeight="1" x14ac:dyDescent="0.2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</row>
    <row r="315" spans="1:11" ht="12.75" customHeight="1" x14ac:dyDescent="0.2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</row>
    <row r="316" spans="1:11" ht="12.75" customHeight="1" x14ac:dyDescent="0.2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</row>
    <row r="317" spans="1:11" ht="12.75" customHeight="1" x14ac:dyDescent="0.2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</row>
    <row r="318" spans="1:11" ht="12.75" customHeight="1" x14ac:dyDescent="0.2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</row>
    <row r="319" spans="1:11" ht="12.75" customHeight="1" x14ac:dyDescent="0.2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</row>
    <row r="320" spans="1:11" ht="12.75" customHeight="1" x14ac:dyDescent="0.2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</row>
    <row r="321" spans="1:11" ht="12.75" customHeight="1" x14ac:dyDescent="0.2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</row>
    <row r="322" spans="1:11" ht="12.75" customHeight="1" x14ac:dyDescent="0.2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</row>
    <row r="323" spans="1:11" ht="12.75" customHeight="1" x14ac:dyDescent="0.2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</row>
    <row r="324" spans="1:11" ht="12.75" customHeight="1" x14ac:dyDescent="0.2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</row>
    <row r="325" spans="1:11" ht="12.75" customHeight="1" x14ac:dyDescent="0.2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</row>
    <row r="326" spans="1:11" ht="12.75" customHeight="1" x14ac:dyDescent="0.2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</row>
    <row r="327" spans="1:11" ht="12.75" customHeight="1" x14ac:dyDescent="0.2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</row>
    <row r="328" spans="1:11" ht="12.75" customHeight="1" x14ac:dyDescent="0.2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</row>
    <row r="329" spans="1:11" ht="12.75" customHeight="1" x14ac:dyDescent="0.2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</row>
    <row r="330" spans="1:11" ht="12.75" customHeight="1" x14ac:dyDescent="0.2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</row>
    <row r="331" spans="1:11" ht="12.75" customHeight="1" x14ac:dyDescent="0.2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</row>
    <row r="332" spans="1:11" ht="12.75" customHeight="1" x14ac:dyDescent="0.2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</row>
    <row r="333" spans="1:11" ht="12.75" customHeight="1" x14ac:dyDescent="0.2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</row>
    <row r="334" spans="1:11" ht="12.75" customHeight="1" x14ac:dyDescent="0.2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</row>
    <row r="335" spans="1:11" ht="12.75" customHeight="1" x14ac:dyDescent="0.2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</row>
    <row r="336" spans="1:11" ht="12.75" customHeight="1" x14ac:dyDescent="0.2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</row>
    <row r="337" spans="1:11" ht="12.75" customHeight="1" x14ac:dyDescent="0.2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</row>
    <row r="338" spans="1:11" ht="12.75" customHeight="1" x14ac:dyDescent="0.2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</row>
    <row r="339" spans="1:11" ht="12.75" customHeight="1" x14ac:dyDescent="0.2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</row>
    <row r="340" spans="1:11" ht="12.75" customHeight="1" x14ac:dyDescent="0.2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</row>
    <row r="341" spans="1:11" ht="12.75" customHeight="1" x14ac:dyDescent="0.2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</row>
    <row r="342" spans="1:11" ht="12.75" customHeight="1" x14ac:dyDescent="0.2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</row>
    <row r="343" spans="1:11" ht="12.75" customHeight="1" x14ac:dyDescent="0.2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</row>
    <row r="344" spans="1:11" ht="12.75" customHeight="1" x14ac:dyDescent="0.2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</row>
    <row r="345" spans="1:11" ht="12.75" customHeight="1" x14ac:dyDescent="0.2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</row>
    <row r="346" spans="1:11" ht="12.75" customHeight="1" x14ac:dyDescent="0.2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</row>
    <row r="347" spans="1:11" ht="12.75" customHeight="1" x14ac:dyDescent="0.2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</row>
    <row r="348" spans="1:11" ht="12.75" customHeight="1" x14ac:dyDescent="0.2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</row>
    <row r="349" spans="1:11" ht="12.75" customHeight="1" x14ac:dyDescent="0.2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</row>
    <row r="350" spans="1:11" ht="12.75" customHeight="1" x14ac:dyDescent="0.2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</row>
    <row r="351" spans="1:11" ht="12.75" customHeight="1" x14ac:dyDescent="0.2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</row>
    <row r="352" spans="1:11" ht="12.75" customHeight="1" x14ac:dyDescent="0.2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</row>
    <row r="353" spans="1:11" ht="12.75" customHeight="1" x14ac:dyDescent="0.2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</row>
    <row r="354" spans="1:11" ht="12.75" customHeight="1" x14ac:dyDescent="0.2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</row>
    <row r="355" spans="1:11" ht="12.75" customHeight="1" x14ac:dyDescent="0.2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</row>
    <row r="356" spans="1:11" ht="12.75" customHeight="1" x14ac:dyDescent="0.2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</row>
    <row r="357" spans="1:11" ht="12.75" customHeight="1" x14ac:dyDescent="0.2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</row>
    <row r="358" spans="1:11" ht="12.75" customHeight="1" x14ac:dyDescent="0.2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</row>
    <row r="359" spans="1:11" ht="12.75" customHeight="1" x14ac:dyDescent="0.2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</row>
    <row r="360" spans="1:11" ht="12.75" customHeight="1" x14ac:dyDescent="0.2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</row>
    <row r="361" spans="1:11" ht="12.75" customHeight="1" x14ac:dyDescent="0.2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</row>
    <row r="362" spans="1:11" ht="12.75" customHeight="1" x14ac:dyDescent="0.2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</row>
    <row r="363" spans="1:11" ht="12.75" customHeight="1" x14ac:dyDescent="0.2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</row>
    <row r="364" spans="1:11" ht="12.75" customHeight="1" x14ac:dyDescent="0.2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</row>
    <row r="365" spans="1:11" ht="12.75" customHeight="1" x14ac:dyDescent="0.2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</row>
    <row r="366" spans="1:11" ht="12.75" customHeight="1" x14ac:dyDescent="0.2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</row>
    <row r="367" spans="1:11" ht="12.75" customHeight="1" x14ac:dyDescent="0.2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</row>
    <row r="368" spans="1:11" ht="12.75" customHeight="1" x14ac:dyDescent="0.2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</row>
    <row r="369" spans="1:11" ht="12.75" customHeight="1" x14ac:dyDescent="0.2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</row>
    <row r="370" spans="1:11" ht="12.75" customHeight="1" x14ac:dyDescent="0.2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</row>
    <row r="371" spans="1:11" ht="12.75" customHeight="1" x14ac:dyDescent="0.2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</row>
    <row r="372" spans="1:11" ht="12.75" customHeight="1" x14ac:dyDescent="0.2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</row>
    <row r="373" spans="1:11" ht="12.75" customHeight="1" x14ac:dyDescent="0.2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</row>
    <row r="374" spans="1:11" ht="12.75" customHeight="1" x14ac:dyDescent="0.2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</row>
    <row r="375" spans="1:11" ht="12.75" customHeight="1" x14ac:dyDescent="0.2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</row>
    <row r="376" spans="1:11" ht="12.75" customHeight="1" x14ac:dyDescent="0.2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</row>
    <row r="377" spans="1:11" ht="12.75" customHeight="1" x14ac:dyDescent="0.2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</row>
    <row r="378" spans="1:11" ht="12.75" customHeight="1" x14ac:dyDescent="0.2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</row>
    <row r="379" spans="1:11" ht="12.75" customHeight="1" x14ac:dyDescent="0.2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</row>
    <row r="380" spans="1:11" ht="12.75" customHeight="1" x14ac:dyDescent="0.2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</row>
    <row r="381" spans="1:11" ht="12.75" customHeight="1" x14ac:dyDescent="0.2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</row>
    <row r="382" spans="1:11" ht="12.75" customHeight="1" x14ac:dyDescent="0.2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</row>
    <row r="383" spans="1:11" ht="12.75" customHeight="1" x14ac:dyDescent="0.2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</row>
    <row r="384" spans="1:11" ht="12.75" customHeight="1" x14ac:dyDescent="0.2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</row>
    <row r="385" spans="1:11" ht="12.75" customHeight="1" x14ac:dyDescent="0.2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</row>
    <row r="386" spans="1:11" ht="12.75" customHeight="1" x14ac:dyDescent="0.2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</row>
    <row r="387" spans="1:11" ht="12.75" customHeight="1" x14ac:dyDescent="0.2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</row>
    <row r="388" spans="1:11" ht="12.75" customHeight="1" x14ac:dyDescent="0.2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</row>
    <row r="389" spans="1:11" ht="12.75" customHeight="1" x14ac:dyDescent="0.2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</row>
    <row r="390" spans="1:11" ht="12.75" customHeight="1" x14ac:dyDescent="0.2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</row>
    <row r="391" spans="1:11" ht="12.75" customHeight="1" x14ac:dyDescent="0.2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</row>
    <row r="392" spans="1:11" ht="12.75" customHeight="1" x14ac:dyDescent="0.2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</row>
    <row r="393" spans="1:11" ht="12.75" customHeight="1" x14ac:dyDescent="0.2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</row>
    <row r="394" spans="1:11" ht="12.75" customHeight="1" x14ac:dyDescent="0.2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</row>
    <row r="395" spans="1:11" ht="12.75" customHeight="1" x14ac:dyDescent="0.2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</row>
    <row r="396" spans="1:11" ht="12.75" customHeight="1" x14ac:dyDescent="0.2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</row>
    <row r="397" spans="1:11" ht="12.75" customHeight="1" x14ac:dyDescent="0.2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</row>
    <row r="398" spans="1:11" ht="12.75" customHeight="1" x14ac:dyDescent="0.2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</row>
    <row r="399" spans="1:11" ht="12.75" customHeight="1" x14ac:dyDescent="0.2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</row>
    <row r="400" spans="1:11" ht="12.75" customHeight="1" x14ac:dyDescent="0.2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</row>
    <row r="401" spans="1:11" ht="12.75" customHeight="1" x14ac:dyDescent="0.2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</row>
    <row r="402" spans="1:11" ht="12.75" customHeight="1" x14ac:dyDescent="0.2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</row>
    <row r="403" spans="1:11" ht="12.75" customHeight="1" x14ac:dyDescent="0.2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</row>
    <row r="404" spans="1:11" ht="12.75" customHeight="1" x14ac:dyDescent="0.2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</row>
    <row r="405" spans="1:11" ht="12.75" customHeight="1" x14ac:dyDescent="0.2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</row>
    <row r="406" spans="1:11" ht="12.75" customHeight="1" x14ac:dyDescent="0.2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</row>
    <row r="407" spans="1:11" ht="12.75" customHeight="1" x14ac:dyDescent="0.2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</row>
    <row r="408" spans="1:11" ht="12.75" customHeight="1" x14ac:dyDescent="0.2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</row>
    <row r="409" spans="1:11" ht="12.75" customHeight="1" x14ac:dyDescent="0.2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</row>
    <row r="410" spans="1:11" ht="12.75" customHeight="1" x14ac:dyDescent="0.2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</row>
    <row r="411" spans="1:11" ht="12.75" customHeight="1" x14ac:dyDescent="0.2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</row>
    <row r="412" spans="1:11" ht="12.75" customHeight="1" x14ac:dyDescent="0.2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</row>
    <row r="413" spans="1:11" ht="12.75" customHeight="1" x14ac:dyDescent="0.2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</row>
    <row r="414" spans="1:11" ht="12.75" customHeight="1" x14ac:dyDescent="0.2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</row>
    <row r="415" spans="1:11" ht="12.75" customHeight="1" x14ac:dyDescent="0.2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</row>
    <row r="416" spans="1:11" ht="12.75" customHeight="1" x14ac:dyDescent="0.2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</row>
    <row r="417" spans="1:11" ht="12.75" customHeight="1" x14ac:dyDescent="0.2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</row>
    <row r="418" spans="1:11" ht="12.75" customHeight="1" x14ac:dyDescent="0.2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</row>
    <row r="419" spans="1:11" ht="12.75" customHeight="1" x14ac:dyDescent="0.2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</row>
    <row r="420" spans="1:11" ht="12.75" customHeight="1" x14ac:dyDescent="0.2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</row>
    <row r="421" spans="1:11" ht="12.75" customHeight="1" x14ac:dyDescent="0.2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</row>
    <row r="422" spans="1:11" ht="12.75" customHeight="1" x14ac:dyDescent="0.2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</row>
    <row r="423" spans="1:11" ht="12.75" customHeight="1" x14ac:dyDescent="0.2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</row>
    <row r="424" spans="1:11" ht="12.75" customHeight="1" x14ac:dyDescent="0.2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</row>
    <row r="425" spans="1:11" ht="12.75" customHeight="1" x14ac:dyDescent="0.2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</row>
    <row r="426" spans="1:11" ht="12.75" customHeight="1" x14ac:dyDescent="0.2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</row>
    <row r="427" spans="1:11" ht="12.75" customHeight="1" x14ac:dyDescent="0.2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</row>
    <row r="428" spans="1:11" ht="12.75" customHeight="1" x14ac:dyDescent="0.2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</row>
    <row r="429" spans="1:11" ht="12.75" customHeight="1" x14ac:dyDescent="0.2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</row>
    <row r="430" spans="1:11" ht="12.75" customHeight="1" x14ac:dyDescent="0.2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</row>
    <row r="431" spans="1:11" ht="12.75" customHeight="1" x14ac:dyDescent="0.2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</row>
    <row r="432" spans="1:11" ht="12.75" customHeight="1" x14ac:dyDescent="0.2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</row>
    <row r="433" spans="1:11" ht="12.75" customHeight="1" x14ac:dyDescent="0.2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</row>
    <row r="434" spans="1:11" ht="12.75" customHeight="1" x14ac:dyDescent="0.2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</row>
    <row r="435" spans="1:11" ht="12.75" customHeight="1" x14ac:dyDescent="0.2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</row>
    <row r="436" spans="1:11" ht="12.75" customHeight="1" x14ac:dyDescent="0.2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</row>
    <row r="437" spans="1:11" ht="12.75" customHeight="1" x14ac:dyDescent="0.2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</row>
    <row r="438" spans="1:11" ht="12.75" customHeight="1" x14ac:dyDescent="0.2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</row>
    <row r="439" spans="1:11" ht="12.75" customHeight="1" x14ac:dyDescent="0.2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</row>
    <row r="440" spans="1:11" ht="12.75" customHeight="1" x14ac:dyDescent="0.2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</row>
    <row r="441" spans="1:11" ht="12.75" customHeight="1" x14ac:dyDescent="0.2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</row>
    <row r="442" spans="1:11" ht="12.75" customHeight="1" x14ac:dyDescent="0.2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</row>
    <row r="443" spans="1:11" ht="12.75" customHeight="1" x14ac:dyDescent="0.2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</row>
    <row r="444" spans="1:11" ht="12.75" customHeight="1" x14ac:dyDescent="0.2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</row>
    <row r="445" spans="1:11" ht="12.75" customHeight="1" x14ac:dyDescent="0.2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</row>
    <row r="446" spans="1:11" ht="12.75" customHeight="1" x14ac:dyDescent="0.2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</row>
    <row r="447" spans="1:11" ht="12.75" customHeight="1" x14ac:dyDescent="0.2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</row>
    <row r="448" spans="1:11" ht="12.75" customHeight="1" x14ac:dyDescent="0.2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</row>
    <row r="449" spans="1:11" ht="12.75" customHeight="1" x14ac:dyDescent="0.2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</row>
    <row r="450" spans="1:11" ht="12.75" customHeight="1" x14ac:dyDescent="0.2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</row>
    <row r="451" spans="1:11" ht="12.75" customHeight="1" x14ac:dyDescent="0.2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</row>
    <row r="452" spans="1:11" ht="12.75" customHeight="1" x14ac:dyDescent="0.2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</row>
    <row r="453" spans="1:11" ht="12.75" customHeight="1" x14ac:dyDescent="0.2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</row>
    <row r="454" spans="1:11" ht="12.75" customHeight="1" x14ac:dyDescent="0.2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</row>
    <row r="455" spans="1:11" ht="12.75" customHeight="1" x14ac:dyDescent="0.2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</row>
    <row r="456" spans="1:11" ht="12.75" customHeight="1" x14ac:dyDescent="0.2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</row>
    <row r="457" spans="1:11" ht="12.75" customHeight="1" x14ac:dyDescent="0.2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</row>
    <row r="458" spans="1:11" ht="12.75" customHeight="1" x14ac:dyDescent="0.2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</row>
    <row r="459" spans="1:11" ht="12.75" customHeight="1" x14ac:dyDescent="0.2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</row>
    <row r="460" spans="1:11" ht="12.75" customHeight="1" x14ac:dyDescent="0.2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</row>
    <row r="461" spans="1:11" ht="12.75" customHeight="1" x14ac:dyDescent="0.2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</row>
    <row r="462" spans="1:11" ht="12.75" customHeight="1" x14ac:dyDescent="0.2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</row>
    <row r="463" spans="1:11" ht="12.75" customHeight="1" x14ac:dyDescent="0.2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</row>
    <row r="464" spans="1:11" ht="12.75" customHeight="1" x14ac:dyDescent="0.2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</row>
    <row r="465" spans="1:11" ht="12.75" customHeight="1" x14ac:dyDescent="0.2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</row>
    <row r="466" spans="1:11" ht="12.75" customHeight="1" x14ac:dyDescent="0.2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</row>
    <row r="467" spans="1:11" ht="12.75" customHeight="1" x14ac:dyDescent="0.2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</row>
    <row r="468" spans="1:11" ht="12.75" customHeight="1" x14ac:dyDescent="0.2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</row>
    <row r="469" spans="1:11" ht="12.75" customHeight="1" x14ac:dyDescent="0.2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</row>
    <row r="470" spans="1:11" ht="12.75" customHeight="1" x14ac:dyDescent="0.2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</row>
    <row r="471" spans="1:11" ht="12.75" customHeight="1" x14ac:dyDescent="0.2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</row>
    <row r="472" spans="1:11" ht="12.75" customHeight="1" x14ac:dyDescent="0.2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</row>
    <row r="473" spans="1:11" ht="12.75" customHeight="1" x14ac:dyDescent="0.2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</row>
    <row r="474" spans="1:11" ht="12.75" customHeight="1" x14ac:dyDescent="0.2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</row>
    <row r="475" spans="1:11" ht="12.75" customHeight="1" x14ac:dyDescent="0.2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</row>
    <row r="476" spans="1:11" ht="12.75" customHeight="1" x14ac:dyDescent="0.2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</row>
    <row r="477" spans="1:11" ht="12.75" customHeight="1" x14ac:dyDescent="0.2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</row>
    <row r="478" spans="1:11" ht="12.75" customHeight="1" x14ac:dyDescent="0.2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</row>
    <row r="479" spans="1:11" ht="12.75" customHeight="1" x14ac:dyDescent="0.2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</row>
    <row r="480" spans="1:11" ht="12.75" customHeight="1" x14ac:dyDescent="0.2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</row>
    <row r="481" spans="1:11" ht="12.75" customHeight="1" x14ac:dyDescent="0.2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</row>
    <row r="482" spans="1:11" ht="12.75" customHeight="1" x14ac:dyDescent="0.2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</row>
    <row r="483" spans="1:11" ht="12.75" customHeight="1" x14ac:dyDescent="0.2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</row>
    <row r="484" spans="1:11" ht="12.75" customHeight="1" x14ac:dyDescent="0.2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</row>
    <row r="485" spans="1:11" ht="12.75" customHeight="1" x14ac:dyDescent="0.2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</row>
    <row r="486" spans="1:11" ht="12.75" customHeight="1" x14ac:dyDescent="0.2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</row>
    <row r="487" spans="1:11" ht="12.75" customHeight="1" x14ac:dyDescent="0.2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</row>
    <row r="488" spans="1:11" ht="12.75" customHeight="1" x14ac:dyDescent="0.2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</row>
    <row r="489" spans="1:11" ht="12.75" customHeight="1" x14ac:dyDescent="0.2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</row>
    <row r="490" spans="1:11" ht="12.75" customHeight="1" x14ac:dyDescent="0.2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</row>
    <row r="491" spans="1:11" ht="12.75" customHeight="1" x14ac:dyDescent="0.2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</row>
    <row r="492" spans="1:11" ht="12.75" customHeight="1" x14ac:dyDescent="0.2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</row>
    <row r="493" spans="1:11" ht="12.75" customHeight="1" x14ac:dyDescent="0.2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</row>
    <row r="494" spans="1:11" ht="12.75" customHeight="1" x14ac:dyDescent="0.2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</row>
    <row r="495" spans="1:11" ht="12.75" customHeight="1" x14ac:dyDescent="0.2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</row>
    <row r="496" spans="1:11" ht="12.75" customHeight="1" x14ac:dyDescent="0.2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</row>
    <row r="497" spans="1:11" ht="12.75" customHeight="1" x14ac:dyDescent="0.2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</row>
    <row r="498" spans="1:11" ht="12.75" customHeight="1" x14ac:dyDescent="0.2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</row>
    <row r="499" spans="1:11" ht="12.75" customHeight="1" x14ac:dyDescent="0.2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</row>
    <row r="500" spans="1:11" ht="12.75" customHeight="1" x14ac:dyDescent="0.2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</row>
    <row r="501" spans="1:11" ht="12.75" customHeight="1" x14ac:dyDescent="0.2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</row>
    <row r="502" spans="1:11" ht="12.75" customHeight="1" x14ac:dyDescent="0.2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</row>
    <row r="503" spans="1:11" ht="12.75" customHeight="1" x14ac:dyDescent="0.2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</row>
    <row r="504" spans="1:11" ht="12.75" customHeight="1" x14ac:dyDescent="0.2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</row>
    <row r="505" spans="1:11" ht="12.75" customHeight="1" x14ac:dyDescent="0.2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</row>
    <row r="506" spans="1:11" ht="12.75" customHeight="1" x14ac:dyDescent="0.2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</row>
    <row r="507" spans="1:11" ht="12.75" customHeight="1" x14ac:dyDescent="0.2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</row>
    <row r="508" spans="1:11" ht="12.75" customHeight="1" x14ac:dyDescent="0.2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</row>
    <row r="509" spans="1:11" ht="12.75" customHeight="1" x14ac:dyDescent="0.2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</row>
    <row r="510" spans="1:11" ht="12.75" customHeight="1" x14ac:dyDescent="0.2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</row>
    <row r="511" spans="1:11" ht="12.75" customHeight="1" x14ac:dyDescent="0.2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</row>
    <row r="512" spans="1:11" ht="12.75" customHeight="1" x14ac:dyDescent="0.2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</row>
    <row r="513" spans="1:11" ht="12.75" customHeight="1" x14ac:dyDescent="0.2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</row>
    <row r="514" spans="1:11" ht="12.75" customHeight="1" x14ac:dyDescent="0.2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</row>
    <row r="515" spans="1:11" ht="12.75" customHeight="1" x14ac:dyDescent="0.2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</row>
    <row r="516" spans="1:11" ht="12.75" customHeight="1" x14ac:dyDescent="0.2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</row>
    <row r="517" spans="1:11" ht="12.75" customHeight="1" x14ac:dyDescent="0.2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</row>
    <row r="518" spans="1:11" ht="12.75" customHeight="1" x14ac:dyDescent="0.2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</row>
    <row r="519" spans="1:11" ht="12.75" customHeight="1" x14ac:dyDescent="0.2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</row>
    <row r="520" spans="1:11" ht="12.75" customHeight="1" x14ac:dyDescent="0.2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</row>
    <row r="521" spans="1:11" ht="12.75" customHeight="1" x14ac:dyDescent="0.2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</row>
    <row r="522" spans="1:11" ht="12.75" customHeight="1" x14ac:dyDescent="0.2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</row>
    <row r="523" spans="1:11" ht="12.75" customHeight="1" x14ac:dyDescent="0.2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</row>
    <row r="524" spans="1:11" ht="12.75" customHeight="1" x14ac:dyDescent="0.2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</row>
    <row r="525" spans="1:11" ht="12.75" customHeight="1" x14ac:dyDescent="0.2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</row>
    <row r="526" spans="1:11" ht="12.75" customHeight="1" x14ac:dyDescent="0.2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</row>
    <row r="527" spans="1:11" ht="12.75" customHeight="1" x14ac:dyDescent="0.2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</row>
    <row r="528" spans="1:11" ht="12.75" customHeight="1" x14ac:dyDescent="0.2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</row>
    <row r="529" spans="1:11" ht="12.75" customHeight="1" x14ac:dyDescent="0.2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</row>
    <row r="530" spans="1:11" ht="12.75" customHeight="1" x14ac:dyDescent="0.2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</row>
    <row r="531" spans="1:11" ht="12.75" customHeight="1" x14ac:dyDescent="0.2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</row>
    <row r="532" spans="1:11" ht="12.75" customHeight="1" x14ac:dyDescent="0.2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</row>
    <row r="533" spans="1:11" ht="12.75" customHeight="1" x14ac:dyDescent="0.2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</row>
    <row r="534" spans="1:11" ht="12.75" customHeight="1" x14ac:dyDescent="0.2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</row>
    <row r="535" spans="1:11" ht="12.75" customHeight="1" x14ac:dyDescent="0.2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</row>
    <row r="536" spans="1:11" ht="12.75" customHeight="1" x14ac:dyDescent="0.2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</row>
    <row r="537" spans="1:11" ht="12.75" customHeight="1" x14ac:dyDescent="0.2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</row>
    <row r="538" spans="1:11" ht="12.75" customHeight="1" x14ac:dyDescent="0.2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</row>
    <row r="539" spans="1:11" ht="12.75" customHeight="1" x14ac:dyDescent="0.2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</row>
    <row r="540" spans="1:11" ht="12.75" customHeight="1" x14ac:dyDescent="0.2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</row>
    <row r="541" spans="1:11" ht="12.75" customHeight="1" x14ac:dyDescent="0.2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</row>
    <row r="542" spans="1:11" ht="12.75" customHeight="1" x14ac:dyDescent="0.2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</row>
    <row r="543" spans="1:11" ht="12.75" customHeight="1" x14ac:dyDescent="0.2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</row>
    <row r="544" spans="1:11" ht="12.75" customHeight="1" x14ac:dyDescent="0.2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</row>
    <row r="545" spans="1:11" ht="12.75" customHeight="1" x14ac:dyDescent="0.2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</row>
    <row r="546" spans="1:11" ht="12.75" customHeight="1" x14ac:dyDescent="0.2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</row>
    <row r="547" spans="1:11" ht="12.75" customHeight="1" x14ac:dyDescent="0.2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</row>
    <row r="548" spans="1:11" ht="12.75" customHeight="1" x14ac:dyDescent="0.2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</row>
    <row r="549" spans="1:11" ht="12.75" customHeight="1" x14ac:dyDescent="0.2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</row>
    <row r="550" spans="1:11" ht="12.75" customHeight="1" x14ac:dyDescent="0.2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</row>
    <row r="551" spans="1:11" ht="12.75" customHeight="1" x14ac:dyDescent="0.2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</row>
    <row r="552" spans="1:11" ht="12.75" customHeight="1" x14ac:dyDescent="0.2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</row>
    <row r="553" spans="1:11" ht="12.75" customHeight="1" x14ac:dyDescent="0.2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</row>
    <row r="554" spans="1:11" ht="12.75" customHeight="1" x14ac:dyDescent="0.2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</row>
    <row r="555" spans="1:11" ht="12.75" customHeight="1" x14ac:dyDescent="0.2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</row>
    <row r="556" spans="1:11" ht="12.75" customHeight="1" x14ac:dyDescent="0.2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</row>
    <row r="557" spans="1:11" ht="12.75" customHeight="1" x14ac:dyDescent="0.2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</row>
    <row r="558" spans="1:11" ht="12.75" customHeight="1" x14ac:dyDescent="0.2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</row>
    <row r="559" spans="1:11" ht="12.75" customHeight="1" x14ac:dyDescent="0.2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</row>
    <row r="560" spans="1:11" ht="12.75" customHeight="1" x14ac:dyDescent="0.2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</row>
    <row r="561" spans="1:11" ht="12.75" customHeight="1" x14ac:dyDescent="0.2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</row>
    <row r="562" spans="1:11" ht="12.75" customHeight="1" x14ac:dyDescent="0.2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</row>
    <row r="563" spans="1:11" ht="12.75" customHeight="1" x14ac:dyDescent="0.2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</row>
    <row r="564" spans="1:11" ht="12.75" customHeight="1" x14ac:dyDescent="0.2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</row>
    <row r="565" spans="1:11" ht="12.75" customHeight="1" x14ac:dyDescent="0.2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</row>
    <row r="566" spans="1:11" ht="12.75" customHeight="1" x14ac:dyDescent="0.2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</row>
    <row r="567" spans="1:11" ht="12.75" customHeight="1" x14ac:dyDescent="0.2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</row>
    <row r="568" spans="1:11" ht="12.75" customHeight="1" x14ac:dyDescent="0.2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</row>
    <row r="569" spans="1:11" ht="12.75" customHeight="1" x14ac:dyDescent="0.2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</row>
    <row r="570" spans="1:11" ht="12.75" customHeight="1" x14ac:dyDescent="0.2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</row>
    <row r="571" spans="1:11" ht="12.75" customHeight="1" x14ac:dyDescent="0.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</row>
    <row r="572" spans="1:11" ht="12.75" customHeight="1" x14ac:dyDescent="0.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.75" customHeight="1" x14ac:dyDescent="0.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.75" customHeight="1" x14ac:dyDescent="0.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.75" customHeight="1" x14ac:dyDescent="0.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.75" customHeight="1" x14ac:dyDescent="0.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.75" customHeight="1" x14ac:dyDescent="0.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.75" customHeight="1" x14ac:dyDescent="0.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.75" customHeight="1" x14ac:dyDescent="0.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.75" customHeight="1" x14ac:dyDescent="0.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.75" customHeight="1" x14ac:dyDescent="0.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.75" customHeight="1" x14ac:dyDescent="0.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.75" customHeight="1" x14ac:dyDescent="0.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.75" customHeight="1" x14ac:dyDescent="0.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.75" customHeight="1" x14ac:dyDescent="0.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.75" customHeight="1" x14ac:dyDescent="0.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.75" customHeight="1" x14ac:dyDescent="0.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.75" customHeight="1" x14ac:dyDescent="0.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.75" customHeight="1" x14ac:dyDescent="0.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.75" customHeight="1" x14ac:dyDescent="0.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.75" customHeight="1" x14ac:dyDescent="0.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.75" customHeight="1" x14ac:dyDescent="0.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.75" customHeight="1" x14ac:dyDescent="0.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.75" customHeight="1" x14ac:dyDescent="0.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.75" customHeight="1" x14ac:dyDescent="0.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  <row r="596" spans="1:11" ht="12.75" customHeight="1" x14ac:dyDescent="0.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</row>
    <row r="597" spans="1:11" ht="12.75" customHeight="1" x14ac:dyDescent="0.2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</row>
    <row r="598" spans="1:11" ht="12.75" customHeight="1" x14ac:dyDescent="0.2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</row>
    <row r="599" spans="1:11" ht="12.75" customHeight="1" x14ac:dyDescent="0.2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</row>
    <row r="600" spans="1:11" ht="12.75" customHeight="1" x14ac:dyDescent="0.2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</row>
    <row r="601" spans="1:11" ht="12.75" customHeight="1" x14ac:dyDescent="0.2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</row>
    <row r="602" spans="1:11" ht="12.75" customHeight="1" x14ac:dyDescent="0.2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</row>
    <row r="603" spans="1:11" ht="12.75" customHeight="1" x14ac:dyDescent="0.2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</row>
    <row r="604" spans="1:11" ht="12.75" customHeight="1" x14ac:dyDescent="0.2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</row>
    <row r="605" spans="1:11" ht="12.75" customHeight="1" x14ac:dyDescent="0.2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</row>
    <row r="606" spans="1:11" ht="12.75" customHeight="1" x14ac:dyDescent="0.2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</row>
    <row r="607" spans="1:11" ht="12.75" customHeight="1" x14ac:dyDescent="0.2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</row>
    <row r="608" spans="1:11" ht="12.75" customHeight="1" x14ac:dyDescent="0.2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</row>
    <row r="609" spans="1:11" ht="12.75" customHeight="1" x14ac:dyDescent="0.2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</row>
    <row r="610" spans="1:11" ht="12.75" customHeight="1" x14ac:dyDescent="0.2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</row>
    <row r="611" spans="1:11" ht="12.75" customHeight="1" x14ac:dyDescent="0.2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</row>
    <row r="612" spans="1:11" ht="12.75" customHeight="1" x14ac:dyDescent="0.2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</row>
    <row r="613" spans="1:11" ht="12.75" customHeight="1" x14ac:dyDescent="0.2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</row>
    <row r="614" spans="1:11" ht="12.75" customHeight="1" x14ac:dyDescent="0.2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</row>
    <row r="615" spans="1:11" ht="12.75" customHeight="1" x14ac:dyDescent="0.2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</row>
    <row r="616" spans="1:11" ht="12.75" customHeight="1" x14ac:dyDescent="0.2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</row>
    <row r="617" spans="1:11" ht="12.75" customHeight="1" x14ac:dyDescent="0.2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</row>
    <row r="618" spans="1:11" ht="12.75" customHeight="1" x14ac:dyDescent="0.2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</row>
    <row r="619" spans="1:11" ht="12.75" customHeight="1" x14ac:dyDescent="0.2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</row>
    <row r="620" spans="1:11" ht="12.75" customHeight="1" x14ac:dyDescent="0.2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</row>
    <row r="621" spans="1:11" ht="12.75" customHeight="1" x14ac:dyDescent="0.2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</row>
    <row r="622" spans="1:11" ht="12.75" customHeight="1" x14ac:dyDescent="0.2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</row>
    <row r="623" spans="1:11" ht="12.75" customHeight="1" x14ac:dyDescent="0.2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</row>
    <row r="624" spans="1:11" ht="12.75" customHeight="1" x14ac:dyDescent="0.2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</row>
    <row r="625" spans="1:11" ht="12.75" customHeight="1" x14ac:dyDescent="0.2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</row>
    <row r="626" spans="1:11" ht="12.75" customHeight="1" x14ac:dyDescent="0.2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</row>
    <row r="627" spans="1:11" ht="12.75" customHeight="1" x14ac:dyDescent="0.2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</row>
    <row r="628" spans="1:11" ht="12.75" customHeight="1" x14ac:dyDescent="0.2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</row>
    <row r="629" spans="1:11" ht="12.75" customHeight="1" x14ac:dyDescent="0.2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</row>
    <row r="630" spans="1:11" ht="12.75" customHeight="1" x14ac:dyDescent="0.2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</row>
    <row r="631" spans="1:11" ht="12.75" customHeight="1" x14ac:dyDescent="0.2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</row>
    <row r="632" spans="1:11" ht="12.75" customHeight="1" x14ac:dyDescent="0.2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</row>
    <row r="633" spans="1:11" ht="12.75" customHeight="1" x14ac:dyDescent="0.2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</row>
    <row r="634" spans="1:11" ht="12.75" customHeight="1" x14ac:dyDescent="0.2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</row>
    <row r="635" spans="1:11" ht="12.75" customHeight="1" x14ac:dyDescent="0.2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</row>
    <row r="636" spans="1:11" ht="12.75" customHeight="1" x14ac:dyDescent="0.2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</row>
    <row r="637" spans="1:11" ht="12.75" customHeight="1" x14ac:dyDescent="0.2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</row>
    <row r="638" spans="1:11" ht="12.75" customHeight="1" x14ac:dyDescent="0.2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</row>
    <row r="639" spans="1:11" ht="12.75" customHeight="1" x14ac:dyDescent="0.2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</row>
    <row r="640" spans="1:11" ht="12.75" customHeight="1" x14ac:dyDescent="0.2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</row>
    <row r="641" spans="1:11" ht="12.75" customHeight="1" x14ac:dyDescent="0.2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</row>
    <row r="642" spans="1:11" ht="12.75" customHeight="1" x14ac:dyDescent="0.2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</row>
    <row r="643" spans="1:11" ht="12.75" customHeight="1" x14ac:dyDescent="0.2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</row>
    <row r="644" spans="1:11" ht="12.75" customHeight="1" x14ac:dyDescent="0.2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</row>
    <row r="645" spans="1:11" ht="12.75" customHeight="1" x14ac:dyDescent="0.2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</row>
    <row r="646" spans="1:11" ht="12.75" customHeight="1" x14ac:dyDescent="0.2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</row>
    <row r="647" spans="1:11" ht="12.75" customHeight="1" x14ac:dyDescent="0.2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</row>
    <row r="648" spans="1:11" ht="12.75" customHeight="1" x14ac:dyDescent="0.2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</row>
    <row r="649" spans="1:11" ht="12.75" customHeight="1" x14ac:dyDescent="0.2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</row>
    <row r="650" spans="1:11" ht="12.75" customHeight="1" x14ac:dyDescent="0.2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</row>
    <row r="651" spans="1:11" ht="12.75" customHeight="1" x14ac:dyDescent="0.2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</row>
    <row r="652" spans="1:11" ht="12.75" customHeight="1" x14ac:dyDescent="0.2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</row>
    <row r="653" spans="1:11" ht="12.75" customHeight="1" x14ac:dyDescent="0.2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</row>
    <row r="654" spans="1:11" ht="12.75" customHeight="1" x14ac:dyDescent="0.2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</row>
    <row r="655" spans="1:11" ht="12.75" customHeight="1" x14ac:dyDescent="0.2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</row>
    <row r="656" spans="1:11" ht="12.75" customHeight="1" x14ac:dyDescent="0.2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</row>
    <row r="657" spans="1:11" ht="12.75" customHeight="1" x14ac:dyDescent="0.2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</row>
    <row r="658" spans="1:11" ht="12.75" customHeight="1" x14ac:dyDescent="0.2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</row>
    <row r="659" spans="1:11" ht="12.75" customHeight="1" x14ac:dyDescent="0.2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</row>
    <row r="660" spans="1:11" ht="12.75" customHeight="1" x14ac:dyDescent="0.2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</row>
    <row r="661" spans="1:11" ht="12.75" customHeight="1" x14ac:dyDescent="0.2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</row>
    <row r="662" spans="1:11" ht="12.75" customHeight="1" x14ac:dyDescent="0.2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</row>
    <row r="663" spans="1:11" ht="12.75" customHeight="1" x14ac:dyDescent="0.2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</row>
    <row r="664" spans="1:11" ht="12.75" customHeight="1" x14ac:dyDescent="0.2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</row>
    <row r="665" spans="1:11" ht="12.75" customHeight="1" x14ac:dyDescent="0.2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</row>
    <row r="666" spans="1:11" ht="12.75" customHeight="1" x14ac:dyDescent="0.2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</row>
    <row r="667" spans="1:11" ht="12.75" customHeight="1" x14ac:dyDescent="0.2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</row>
    <row r="668" spans="1:11" ht="12.75" customHeight="1" x14ac:dyDescent="0.2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</row>
    <row r="669" spans="1:11" ht="12.75" customHeight="1" x14ac:dyDescent="0.2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</row>
    <row r="670" spans="1:11" ht="12.75" customHeight="1" x14ac:dyDescent="0.2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</row>
    <row r="671" spans="1:11" ht="12.75" customHeight="1" x14ac:dyDescent="0.2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</row>
    <row r="672" spans="1:11" ht="12.75" customHeight="1" x14ac:dyDescent="0.2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</row>
    <row r="673" spans="1:11" ht="12.75" customHeight="1" x14ac:dyDescent="0.2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</row>
    <row r="674" spans="1:11" ht="12.75" customHeight="1" x14ac:dyDescent="0.2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</row>
    <row r="675" spans="1:11" ht="12.75" customHeight="1" x14ac:dyDescent="0.2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</row>
    <row r="676" spans="1:11" ht="12.75" customHeight="1" x14ac:dyDescent="0.2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</row>
    <row r="677" spans="1:11" ht="12.75" customHeight="1" x14ac:dyDescent="0.2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</row>
    <row r="678" spans="1:11" ht="12.75" customHeight="1" x14ac:dyDescent="0.2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</row>
    <row r="679" spans="1:11" ht="12.75" customHeight="1" x14ac:dyDescent="0.2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</row>
    <row r="680" spans="1:11" ht="12.75" customHeight="1" x14ac:dyDescent="0.2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</row>
    <row r="681" spans="1:11" ht="12.75" customHeight="1" x14ac:dyDescent="0.2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</row>
    <row r="682" spans="1:11" ht="12.75" customHeight="1" x14ac:dyDescent="0.2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</row>
    <row r="683" spans="1:11" ht="12.75" customHeight="1" x14ac:dyDescent="0.2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</row>
    <row r="684" spans="1:11" ht="12.75" customHeight="1" x14ac:dyDescent="0.2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</row>
    <row r="685" spans="1:11" ht="12.75" customHeight="1" x14ac:dyDescent="0.2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</row>
    <row r="686" spans="1:11" ht="12.75" customHeight="1" x14ac:dyDescent="0.2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</row>
    <row r="687" spans="1:11" ht="12.75" customHeight="1" x14ac:dyDescent="0.2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</row>
    <row r="688" spans="1:11" ht="12.75" customHeight="1" x14ac:dyDescent="0.2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</row>
    <row r="689" spans="1:11" ht="12.75" customHeight="1" x14ac:dyDescent="0.2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</row>
    <row r="690" spans="1:11" ht="12.75" customHeight="1" x14ac:dyDescent="0.2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</row>
    <row r="691" spans="1:11" ht="12.75" customHeight="1" x14ac:dyDescent="0.2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</row>
    <row r="692" spans="1:11" ht="12.75" customHeight="1" x14ac:dyDescent="0.2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</row>
    <row r="693" spans="1:11" ht="12.75" customHeight="1" x14ac:dyDescent="0.2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</row>
    <row r="694" spans="1:11" ht="12.75" customHeight="1" x14ac:dyDescent="0.2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</row>
    <row r="695" spans="1:11" ht="12.75" customHeight="1" x14ac:dyDescent="0.2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</row>
    <row r="696" spans="1:11" ht="12.75" customHeight="1" x14ac:dyDescent="0.2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</row>
    <row r="697" spans="1:11" ht="12.75" customHeight="1" x14ac:dyDescent="0.2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</row>
    <row r="698" spans="1:11" ht="12.75" customHeight="1" x14ac:dyDescent="0.2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</row>
    <row r="699" spans="1:11" ht="12.75" customHeight="1" x14ac:dyDescent="0.2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</row>
    <row r="700" spans="1:11" ht="12.75" customHeight="1" x14ac:dyDescent="0.2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</row>
    <row r="701" spans="1:11" ht="12.75" customHeight="1" x14ac:dyDescent="0.2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</row>
    <row r="702" spans="1:11" ht="12.75" customHeight="1" x14ac:dyDescent="0.2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</row>
    <row r="703" spans="1:11" ht="12.75" customHeight="1" x14ac:dyDescent="0.2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</row>
    <row r="704" spans="1:11" ht="12.75" customHeight="1" x14ac:dyDescent="0.2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</row>
    <row r="705" spans="1:11" ht="12.75" customHeight="1" x14ac:dyDescent="0.2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</row>
    <row r="706" spans="1:11" ht="12.75" customHeight="1" x14ac:dyDescent="0.2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</row>
    <row r="707" spans="1:11" ht="12.75" customHeight="1" x14ac:dyDescent="0.2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</row>
    <row r="708" spans="1:11" ht="12.75" customHeight="1" x14ac:dyDescent="0.2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</row>
    <row r="709" spans="1:11" ht="12.75" customHeight="1" x14ac:dyDescent="0.2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</row>
    <row r="710" spans="1:11" ht="12.75" customHeight="1" x14ac:dyDescent="0.2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</row>
    <row r="711" spans="1:11" ht="12.75" customHeight="1" x14ac:dyDescent="0.2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</row>
    <row r="712" spans="1:11" ht="12.75" customHeight="1" x14ac:dyDescent="0.2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</row>
    <row r="713" spans="1:11" ht="12.75" customHeight="1" x14ac:dyDescent="0.2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</row>
    <row r="714" spans="1:11" ht="12.75" customHeight="1" x14ac:dyDescent="0.2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</row>
    <row r="715" spans="1:11" ht="12.75" customHeight="1" x14ac:dyDescent="0.2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</row>
    <row r="716" spans="1:11" ht="12.75" customHeight="1" x14ac:dyDescent="0.2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</row>
    <row r="717" spans="1:11" ht="12.75" customHeight="1" x14ac:dyDescent="0.2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</row>
    <row r="718" spans="1:11" ht="12.75" customHeight="1" x14ac:dyDescent="0.2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</row>
    <row r="719" spans="1:11" ht="12.75" customHeight="1" x14ac:dyDescent="0.2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</row>
    <row r="720" spans="1:11" ht="12.75" customHeight="1" x14ac:dyDescent="0.2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</row>
    <row r="721" spans="1:11" ht="12.75" customHeight="1" x14ac:dyDescent="0.2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</row>
    <row r="722" spans="1:11" ht="12.75" customHeight="1" x14ac:dyDescent="0.2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</row>
    <row r="723" spans="1:11" ht="12.75" customHeight="1" x14ac:dyDescent="0.2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</row>
    <row r="724" spans="1:11" ht="12.75" customHeight="1" x14ac:dyDescent="0.2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</row>
    <row r="725" spans="1:11" ht="12.75" customHeight="1" x14ac:dyDescent="0.2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</row>
    <row r="726" spans="1:11" ht="12.75" customHeight="1" x14ac:dyDescent="0.2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</row>
    <row r="727" spans="1:11" ht="12.75" customHeight="1" x14ac:dyDescent="0.2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</row>
    <row r="728" spans="1:11" ht="12.75" customHeight="1" x14ac:dyDescent="0.2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</row>
    <row r="729" spans="1:11" ht="12.75" customHeight="1" x14ac:dyDescent="0.2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</row>
    <row r="730" spans="1:11" ht="12.75" customHeight="1" x14ac:dyDescent="0.2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</row>
    <row r="731" spans="1:11" ht="12.75" customHeight="1" x14ac:dyDescent="0.2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</row>
    <row r="732" spans="1:11" ht="12.75" customHeight="1" x14ac:dyDescent="0.2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</row>
    <row r="733" spans="1:11" ht="12.75" customHeight="1" x14ac:dyDescent="0.2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</row>
    <row r="734" spans="1:11" ht="12.75" customHeight="1" x14ac:dyDescent="0.2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</row>
    <row r="735" spans="1:11" ht="12.75" customHeight="1" x14ac:dyDescent="0.2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</row>
    <row r="736" spans="1:11" ht="12.75" customHeight="1" x14ac:dyDescent="0.2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</row>
    <row r="737" spans="1:11" ht="12.75" customHeight="1" x14ac:dyDescent="0.2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</row>
    <row r="738" spans="1:11" ht="12.75" customHeight="1" x14ac:dyDescent="0.2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</row>
    <row r="739" spans="1:11" ht="12.75" customHeight="1" x14ac:dyDescent="0.2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</row>
    <row r="740" spans="1:11" ht="12.75" customHeight="1" x14ac:dyDescent="0.2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</row>
    <row r="741" spans="1:11" ht="12.75" customHeight="1" x14ac:dyDescent="0.2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</row>
    <row r="742" spans="1:11" ht="12.75" customHeight="1" x14ac:dyDescent="0.2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</row>
    <row r="743" spans="1:11" ht="12.75" customHeight="1" x14ac:dyDescent="0.2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</row>
    <row r="744" spans="1:11" ht="12.75" customHeight="1" x14ac:dyDescent="0.2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</row>
    <row r="745" spans="1:11" ht="12.75" customHeight="1" x14ac:dyDescent="0.2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</row>
    <row r="746" spans="1:11" ht="12.75" customHeight="1" x14ac:dyDescent="0.2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</row>
    <row r="747" spans="1:11" ht="12.75" customHeight="1" x14ac:dyDescent="0.2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</row>
    <row r="748" spans="1:11" ht="12.75" customHeight="1" x14ac:dyDescent="0.2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</row>
    <row r="749" spans="1:11" ht="12.75" customHeight="1" x14ac:dyDescent="0.2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</row>
    <row r="750" spans="1:11" ht="12.75" customHeight="1" x14ac:dyDescent="0.2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</row>
    <row r="751" spans="1:11" ht="12.75" customHeight="1" x14ac:dyDescent="0.2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</row>
    <row r="752" spans="1:11" ht="12.75" customHeight="1" x14ac:dyDescent="0.2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</row>
    <row r="753" spans="1:11" ht="12.75" customHeight="1" x14ac:dyDescent="0.2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</row>
    <row r="754" spans="1:11" ht="12.75" customHeight="1" x14ac:dyDescent="0.2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</row>
    <row r="755" spans="1:11" ht="12.75" customHeight="1" x14ac:dyDescent="0.2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</row>
    <row r="756" spans="1:11" ht="12.75" customHeight="1" x14ac:dyDescent="0.2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</row>
    <row r="757" spans="1:11" ht="12.75" customHeight="1" x14ac:dyDescent="0.2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</row>
    <row r="758" spans="1:11" ht="12.75" customHeight="1" x14ac:dyDescent="0.2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</row>
    <row r="759" spans="1:11" ht="12.75" customHeight="1" x14ac:dyDescent="0.2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</row>
    <row r="760" spans="1:11" ht="12.75" customHeight="1" x14ac:dyDescent="0.2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</row>
    <row r="761" spans="1:11" ht="12.75" customHeight="1" x14ac:dyDescent="0.2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</row>
    <row r="762" spans="1:11" ht="12.75" customHeight="1" x14ac:dyDescent="0.2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</row>
    <row r="763" spans="1:11" ht="12.75" customHeight="1" x14ac:dyDescent="0.2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</row>
    <row r="764" spans="1:11" ht="12.75" customHeight="1" x14ac:dyDescent="0.2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</row>
    <row r="765" spans="1:11" ht="12.75" customHeight="1" x14ac:dyDescent="0.2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</row>
    <row r="766" spans="1:11" ht="12.75" customHeight="1" x14ac:dyDescent="0.2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</row>
    <row r="767" spans="1:11" ht="12.75" customHeight="1" x14ac:dyDescent="0.2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</row>
    <row r="768" spans="1:11" ht="12.75" customHeight="1" x14ac:dyDescent="0.2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</row>
    <row r="769" spans="1:11" ht="12.75" customHeight="1" x14ac:dyDescent="0.2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</row>
    <row r="770" spans="1:11" ht="12.75" customHeight="1" x14ac:dyDescent="0.2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</row>
    <row r="771" spans="1:11" ht="12.75" customHeight="1" x14ac:dyDescent="0.2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</row>
    <row r="772" spans="1:11" ht="12.75" customHeight="1" x14ac:dyDescent="0.2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</row>
    <row r="773" spans="1:11" ht="12.75" customHeight="1" x14ac:dyDescent="0.2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</row>
    <row r="774" spans="1:11" ht="12.75" customHeight="1" x14ac:dyDescent="0.2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</row>
    <row r="775" spans="1:11" ht="12.75" customHeight="1" x14ac:dyDescent="0.2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</row>
    <row r="776" spans="1:11" ht="12.75" customHeight="1" x14ac:dyDescent="0.2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</row>
    <row r="777" spans="1:11" ht="12.75" customHeight="1" x14ac:dyDescent="0.2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</row>
    <row r="778" spans="1:11" ht="12.75" customHeight="1" x14ac:dyDescent="0.2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</row>
    <row r="779" spans="1:11" ht="12.75" customHeight="1" x14ac:dyDescent="0.2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</row>
    <row r="780" spans="1:11" ht="12.75" customHeight="1" x14ac:dyDescent="0.2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</row>
    <row r="781" spans="1:11" ht="12.75" customHeight="1" x14ac:dyDescent="0.2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</row>
    <row r="782" spans="1:11" ht="12.75" customHeight="1" x14ac:dyDescent="0.2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</row>
    <row r="783" spans="1:11" ht="12.75" customHeight="1" x14ac:dyDescent="0.2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</row>
    <row r="784" spans="1:11" ht="12.75" customHeight="1" x14ac:dyDescent="0.2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</row>
    <row r="785" spans="1:11" ht="12.75" customHeight="1" x14ac:dyDescent="0.2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</row>
    <row r="786" spans="1:11" ht="12.75" customHeight="1" x14ac:dyDescent="0.2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</row>
    <row r="787" spans="1:11" ht="12.75" customHeight="1" x14ac:dyDescent="0.2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</row>
    <row r="788" spans="1:11" ht="12.75" customHeight="1" x14ac:dyDescent="0.2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</row>
    <row r="789" spans="1:11" ht="12.75" customHeight="1" x14ac:dyDescent="0.2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</row>
    <row r="790" spans="1:11" ht="12.75" customHeight="1" x14ac:dyDescent="0.2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</row>
    <row r="791" spans="1:11" ht="12.75" customHeight="1" x14ac:dyDescent="0.2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</row>
    <row r="792" spans="1:11" ht="12.75" customHeight="1" x14ac:dyDescent="0.2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</row>
    <row r="793" spans="1:11" ht="12.75" customHeight="1" x14ac:dyDescent="0.2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</row>
    <row r="794" spans="1:11" ht="12.75" customHeight="1" x14ac:dyDescent="0.2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</row>
    <row r="795" spans="1:11" ht="12.75" customHeight="1" x14ac:dyDescent="0.2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</row>
    <row r="796" spans="1:11" ht="12.75" customHeight="1" x14ac:dyDescent="0.2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</row>
    <row r="797" spans="1:11" ht="12.75" customHeight="1" x14ac:dyDescent="0.2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</row>
    <row r="798" spans="1:11" ht="12.75" customHeight="1" x14ac:dyDescent="0.2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</row>
    <row r="799" spans="1:11" ht="12.75" customHeight="1" x14ac:dyDescent="0.2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</row>
    <row r="800" spans="1:11" ht="12.75" customHeight="1" x14ac:dyDescent="0.2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</row>
    <row r="801" spans="1:11" ht="12.75" customHeight="1" x14ac:dyDescent="0.2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</row>
    <row r="802" spans="1:11" ht="12.75" customHeight="1" x14ac:dyDescent="0.2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</row>
    <row r="803" spans="1:11" ht="12.75" customHeight="1" x14ac:dyDescent="0.2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</row>
    <row r="804" spans="1:11" ht="12.75" customHeight="1" x14ac:dyDescent="0.2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</row>
    <row r="805" spans="1:11" ht="12.75" customHeight="1" x14ac:dyDescent="0.2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</row>
    <row r="806" spans="1:11" ht="12.75" customHeight="1" x14ac:dyDescent="0.2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</row>
    <row r="807" spans="1:11" ht="12.75" customHeight="1" x14ac:dyDescent="0.2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</row>
    <row r="808" spans="1:11" ht="12.75" customHeight="1" x14ac:dyDescent="0.2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</row>
    <row r="809" spans="1:11" ht="12.75" customHeight="1" x14ac:dyDescent="0.2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</row>
    <row r="810" spans="1:11" ht="12.75" customHeight="1" x14ac:dyDescent="0.2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</row>
    <row r="811" spans="1:11" ht="12.75" customHeight="1" x14ac:dyDescent="0.2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</row>
    <row r="812" spans="1:11" ht="12.75" customHeight="1" x14ac:dyDescent="0.2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</row>
    <row r="813" spans="1:11" ht="12.75" customHeight="1" x14ac:dyDescent="0.2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</row>
    <row r="814" spans="1:11" ht="12.75" customHeight="1" x14ac:dyDescent="0.2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</row>
    <row r="815" spans="1:11" ht="12.75" customHeight="1" x14ac:dyDescent="0.2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</row>
    <row r="816" spans="1:11" ht="12.75" customHeight="1" x14ac:dyDescent="0.2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</row>
    <row r="817" spans="1:11" ht="12.75" customHeight="1" x14ac:dyDescent="0.2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</row>
    <row r="818" spans="1:11" ht="12.75" customHeight="1" x14ac:dyDescent="0.2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</row>
    <row r="819" spans="1:11" ht="12.75" customHeight="1" x14ac:dyDescent="0.2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</row>
    <row r="820" spans="1:11" ht="12.75" customHeight="1" x14ac:dyDescent="0.2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</row>
    <row r="821" spans="1:11" ht="12.75" customHeight="1" x14ac:dyDescent="0.2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</row>
    <row r="822" spans="1:11" ht="12.75" customHeight="1" x14ac:dyDescent="0.2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</row>
    <row r="823" spans="1:11" ht="12.75" customHeight="1" x14ac:dyDescent="0.2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</row>
    <row r="824" spans="1:11" ht="12.75" customHeight="1" x14ac:dyDescent="0.2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</row>
    <row r="825" spans="1:11" ht="12.75" customHeight="1" x14ac:dyDescent="0.2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</row>
    <row r="826" spans="1:11" ht="12.75" customHeight="1" x14ac:dyDescent="0.2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</row>
    <row r="827" spans="1:11" ht="12.75" customHeight="1" x14ac:dyDescent="0.2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</row>
    <row r="828" spans="1:11" ht="12.75" customHeight="1" x14ac:dyDescent="0.2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</row>
    <row r="829" spans="1:11" ht="12.75" customHeight="1" x14ac:dyDescent="0.2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</row>
    <row r="830" spans="1:11" ht="12.75" customHeight="1" x14ac:dyDescent="0.2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</row>
    <row r="831" spans="1:11" ht="12.75" customHeight="1" x14ac:dyDescent="0.2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</row>
    <row r="832" spans="1:11" ht="12.75" customHeight="1" x14ac:dyDescent="0.2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</row>
    <row r="833" spans="1:11" ht="12.75" customHeight="1" x14ac:dyDescent="0.2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</row>
    <row r="834" spans="1:11" ht="12.75" customHeight="1" x14ac:dyDescent="0.2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</row>
    <row r="835" spans="1:11" ht="12.75" customHeight="1" x14ac:dyDescent="0.2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</row>
    <row r="836" spans="1:11" ht="12.75" customHeight="1" x14ac:dyDescent="0.2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</row>
    <row r="837" spans="1:11" ht="12.75" customHeight="1" x14ac:dyDescent="0.2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</row>
    <row r="838" spans="1:11" ht="12.75" customHeight="1" x14ac:dyDescent="0.2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</row>
    <row r="839" spans="1:11" ht="12.75" customHeight="1" x14ac:dyDescent="0.2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</row>
    <row r="840" spans="1:11" ht="12.75" customHeight="1" x14ac:dyDescent="0.2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</row>
    <row r="841" spans="1:11" ht="12.75" customHeight="1" x14ac:dyDescent="0.2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</row>
    <row r="842" spans="1:11" ht="12.75" customHeight="1" x14ac:dyDescent="0.2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</row>
    <row r="843" spans="1:11" ht="12.75" customHeight="1" x14ac:dyDescent="0.2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</row>
    <row r="844" spans="1:11" ht="12.75" customHeight="1" x14ac:dyDescent="0.2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</row>
    <row r="845" spans="1:11" ht="12.75" customHeight="1" x14ac:dyDescent="0.2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</row>
    <row r="846" spans="1:11" ht="12.75" customHeight="1" x14ac:dyDescent="0.2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</row>
    <row r="847" spans="1:11" ht="12.75" customHeight="1" x14ac:dyDescent="0.2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</row>
    <row r="848" spans="1:11" ht="12.75" customHeight="1" x14ac:dyDescent="0.2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</row>
    <row r="849" spans="1:11" ht="12.75" customHeight="1" x14ac:dyDescent="0.2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</row>
    <row r="850" spans="1:11" ht="12.75" customHeight="1" x14ac:dyDescent="0.2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</row>
    <row r="851" spans="1:11" ht="12.75" customHeight="1" x14ac:dyDescent="0.2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</row>
    <row r="852" spans="1:11" ht="12.75" customHeight="1" x14ac:dyDescent="0.2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</row>
    <row r="853" spans="1:11" ht="12.75" customHeight="1" x14ac:dyDescent="0.2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</row>
    <row r="854" spans="1:11" ht="12.75" customHeight="1" x14ac:dyDescent="0.2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</row>
    <row r="855" spans="1:11" ht="12.75" customHeight="1" x14ac:dyDescent="0.2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</row>
    <row r="856" spans="1:11" ht="12.75" customHeight="1" x14ac:dyDescent="0.2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</row>
    <row r="857" spans="1:11" ht="12.75" customHeight="1" x14ac:dyDescent="0.2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</row>
    <row r="858" spans="1:11" ht="12.75" customHeight="1" x14ac:dyDescent="0.2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</row>
    <row r="859" spans="1:11" ht="12.75" customHeight="1" x14ac:dyDescent="0.2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</row>
    <row r="860" spans="1:11" ht="12.75" customHeight="1" x14ac:dyDescent="0.2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</row>
    <row r="861" spans="1:11" ht="12.75" customHeight="1" x14ac:dyDescent="0.2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</row>
    <row r="862" spans="1:11" ht="12.75" customHeight="1" x14ac:dyDescent="0.2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</row>
    <row r="863" spans="1:11" ht="12.75" customHeight="1" x14ac:dyDescent="0.2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</row>
    <row r="864" spans="1:11" ht="12.75" customHeight="1" x14ac:dyDescent="0.2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</row>
    <row r="865" spans="1:11" ht="12.75" customHeight="1" x14ac:dyDescent="0.2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</row>
    <row r="866" spans="1:11" ht="12.75" customHeight="1" x14ac:dyDescent="0.2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</row>
    <row r="867" spans="1:11" ht="12.75" customHeight="1" x14ac:dyDescent="0.2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</row>
    <row r="868" spans="1:11" ht="12.75" customHeight="1" x14ac:dyDescent="0.2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</row>
    <row r="869" spans="1:11" ht="12.75" customHeight="1" x14ac:dyDescent="0.2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</row>
    <row r="870" spans="1:11" ht="12.75" customHeight="1" x14ac:dyDescent="0.2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</row>
    <row r="871" spans="1:11" ht="12.75" customHeight="1" x14ac:dyDescent="0.2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</row>
    <row r="872" spans="1:11" ht="12.75" customHeight="1" x14ac:dyDescent="0.2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</row>
    <row r="873" spans="1:11" ht="12.75" customHeight="1" x14ac:dyDescent="0.2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</row>
    <row r="874" spans="1:11" ht="12.75" customHeight="1" x14ac:dyDescent="0.2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</row>
    <row r="875" spans="1:11" ht="12.75" customHeight="1" x14ac:dyDescent="0.2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</row>
    <row r="876" spans="1:11" ht="12.75" customHeight="1" x14ac:dyDescent="0.2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</row>
    <row r="877" spans="1:11" ht="12.75" customHeight="1" x14ac:dyDescent="0.2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</row>
    <row r="878" spans="1:11" ht="12.75" customHeight="1" x14ac:dyDescent="0.2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</row>
    <row r="879" spans="1:11" ht="12.75" customHeight="1" x14ac:dyDescent="0.2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</row>
    <row r="880" spans="1:11" ht="12.75" customHeight="1" x14ac:dyDescent="0.2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</row>
    <row r="881" spans="1:11" ht="12.75" customHeight="1" x14ac:dyDescent="0.2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</row>
    <row r="882" spans="1:11" ht="12.75" customHeight="1" x14ac:dyDescent="0.2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</row>
    <row r="883" spans="1:11" ht="12.75" customHeight="1" x14ac:dyDescent="0.2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</row>
    <row r="884" spans="1:11" ht="12.75" customHeight="1" x14ac:dyDescent="0.2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</row>
    <row r="885" spans="1:11" ht="12.75" customHeight="1" x14ac:dyDescent="0.2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</row>
    <row r="886" spans="1:11" ht="12.75" customHeight="1" x14ac:dyDescent="0.2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</row>
    <row r="887" spans="1:11" ht="12.75" customHeight="1" x14ac:dyDescent="0.2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</row>
    <row r="888" spans="1:11" ht="12.75" customHeight="1" x14ac:dyDescent="0.2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</row>
    <row r="889" spans="1:11" ht="12.75" customHeight="1" x14ac:dyDescent="0.2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</row>
    <row r="890" spans="1:11" ht="12.75" customHeight="1" x14ac:dyDescent="0.2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</row>
    <row r="891" spans="1:11" ht="12.75" customHeight="1" x14ac:dyDescent="0.2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</row>
    <row r="892" spans="1:11" ht="12.75" customHeight="1" x14ac:dyDescent="0.2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</row>
    <row r="893" spans="1:11" ht="12.75" customHeight="1" x14ac:dyDescent="0.2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</row>
    <row r="894" spans="1:11" ht="12.75" customHeight="1" x14ac:dyDescent="0.2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</row>
    <row r="895" spans="1:11" ht="12.75" customHeight="1" x14ac:dyDescent="0.2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</row>
    <row r="896" spans="1:11" ht="12.75" customHeight="1" x14ac:dyDescent="0.2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</row>
    <row r="897" spans="1:11" ht="12.75" customHeight="1" x14ac:dyDescent="0.2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</row>
    <row r="898" spans="1:11" ht="12.75" customHeight="1" x14ac:dyDescent="0.2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</row>
    <row r="899" spans="1:11" ht="12.75" customHeight="1" x14ac:dyDescent="0.2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</row>
    <row r="900" spans="1:11" ht="12.75" customHeight="1" x14ac:dyDescent="0.2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</row>
    <row r="901" spans="1:11" ht="12.75" customHeight="1" x14ac:dyDescent="0.2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</row>
    <row r="902" spans="1:11" ht="12.75" customHeight="1" x14ac:dyDescent="0.2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</row>
    <row r="903" spans="1:11" ht="12.75" customHeight="1" x14ac:dyDescent="0.2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</row>
    <row r="904" spans="1:11" ht="12.75" customHeight="1" x14ac:dyDescent="0.2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</row>
    <row r="905" spans="1:11" ht="12.75" customHeight="1" x14ac:dyDescent="0.2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</row>
    <row r="906" spans="1:11" ht="12.75" customHeight="1" x14ac:dyDescent="0.2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</row>
    <row r="907" spans="1:11" ht="12.75" customHeight="1" x14ac:dyDescent="0.2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</row>
    <row r="908" spans="1:11" ht="12.75" customHeight="1" x14ac:dyDescent="0.2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</row>
    <row r="909" spans="1:11" ht="12.75" customHeight="1" x14ac:dyDescent="0.2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</row>
    <row r="910" spans="1:11" ht="12.75" customHeight="1" x14ac:dyDescent="0.2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</row>
    <row r="911" spans="1:11" ht="12.75" customHeight="1" x14ac:dyDescent="0.2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</row>
    <row r="912" spans="1:11" ht="12.75" customHeight="1" x14ac:dyDescent="0.2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</row>
    <row r="913" spans="1:11" ht="12.75" customHeight="1" x14ac:dyDescent="0.2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</row>
    <row r="914" spans="1:11" ht="12.75" customHeight="1" x14ac:dyDescent="0.2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</row>
    <row r="915" spans="1:11" ht="12.75" customHeight="1" x14ac:dyDescent="0.2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</row>
    <row r="916" spans="1:11" ht="12.75" customHeight="1" x14ac:dyDescent="0.2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</row>
    <row r="917" spans="1:11" ht="12.75" customHeight="1" x14ac:dyDescent="0.2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</row>
    <row r="918" spans="1:11" ht="12.75" customHeight="1" x14ac:dyDescent="0.2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</row>
    <row r="919" spans="1:11" ht="12.75" customHeight="1" x14ac:dyDescent="0.2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</row>
    <row r="920" spans="1:11" ht="12.75" customHeight="1" x14ac:dyDescent="0.2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</row>
    <row r="921" spans="1:11" ht="12.75" customHeight="1" x14ac:dyDescent="0.2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</row>
    <row r="922" spans="1:11" ht="12.75" customHeight="1" x14ac:dyDescent="0.2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</row>
    <row r="923" spans="1:11" ht="12.75" customHeight="1" x14ac:dyDescent="0.2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</row>
    <row r="924" spans="1:11" ht="12.75" customHeight="1" x14ac:dyDescent="0.2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</row>
    <row r="925" spans="1:11" ht="12.75" customHeight="1" x14ac:dyDescent="0.2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</row>
    <row r="926" spans="1:11" ht="12.75" customHeight="1" x14ac:dyDescent="0.2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</row>
    <row r="927" spans="1:11" ht="12.75" customHeight="1" x14ac:dyDescent="0.2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</row>
    <row r="928" spans="1:11" ht="12.75" customHeight="1" x14ac:dyDescent="0.2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</row>
    <row r="929" spans="1:11" ht="12.75" customHeight="1" x14ac:dyDescent="0.2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</row>
    <row r="930" spans="1:11" ht="12.75" customHeight="1" x14ac:dyDescent="0.2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</row>
    <row r="931" spans="1:11" ht="12.75" customHeight="1" x14ac:dyDescent="0.2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</row>
    <row r="932" spans="1:11" ht="12.75" customHeight="1" x14ac:dyDescent="0.2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</row>
    <row r="933" spans="1:11" ht="12.75" customHeight="1" x14ac:dyDescent="0.2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</row>
    <row r="934" spans="1:11" ht="12.75" customHeight="1" x14ac:dyDescent="0.2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</row>
    <row r="935" spans="1:11" ht="12.75" customHeight="1" x14ac:dyDescent="0.2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</row>
    <row r="936" spans="1:11" ht="12.75" customHeight="1" x14ac:dyDescent="0.2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</row>
    <row r="937" spans="1:11" ht="12.75" customHeight="1" x14ac:dyDescent="0.2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</row>
    <row r="938" spans="1:11" ht="12.75" customHeight="1" x14ac:dyDescent="0.2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</row>
    <row r="939" spans="1:11" ht="12.75" customHeight="1" x14ac:dyDescent="0.2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</row>
    <row r="940" spans="1:11" ht="12.75" customHeight="1" x14ac:dyDescent="0.2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</row>
    <row r="941" spans="1:11" ht="12.75" customHeight="1" x14ac:dyDescent="0.2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</row>
    <row r="942" spans="1:11" ht="12.75" customHeight="1" x14ac:dyDescent="0.2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</row>
    <row r="943" spans="1:11" ht="12.75" customHeight="1" x14ac:dyDescent="0.2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</row>
    <row r="944" spans="1:11" ht="12.75" customHeight="1" x14ac:dyDescent="0.2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</row>
    <row r="945" spans="1:11" ht="12.75" customHeight="1" x14ac:dyDescent="0.2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</row>
    <row r="946" spans="1:11" ht="12.75" customHeight="1" x14ac:dyDescent="0.2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</row>
    <row r="947" spans="1:11" ht="12.75" customHeight="1" x14ac:dyDescent="0.2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</row>
    <row r="948" spans="1:11" ht="12.75" customHeight="1" x14ac:dyDescent="0.2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</row>
    <row r="949" spans="1:11" ht="12.75" customHeight="1" x14ac:dyDescent="0.2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</row>
    <row r="950" spans="1:11" ht="12.75" customHeight="1" x14ac:dyDescent="0.2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</row>
    <row r="951" spans="1:11" ht="12.75" customHeight="1" x14ac:dyDescent="0.2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</row>
    <row r="952" spans="1:11" ht="12.75" customHeight="1" x14ac:dyDescent="0.2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</row>
    <row r="953" spans="1:11" ht="12.75" customHeight="1" x14ac:dyDescent="0.2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</row>
    <row r="954" spans="1:11" ht="12.75" customHeight="1" x14ac:dyDescent="0.2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</row>
    <row r="955" spans="1:11" ht="12.75" customHeight="1" x14ac:dyDescent="0.2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</row>
    <row r="956" spans="1:11" ht="12.75" customHeight="1" x14ac:dyDescent="0.2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</row>
    <row r="957" spans="1:11" ht="12.75" customHeight="1" x14ac:dyDescent="0.2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</row>
    <row r="958" spans="1:11" ht="12.75" customHeight="1" x14ac:dyDescent="0.2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</row>
    <row r="959" spans="1:11" ht="12.75" customHeight="1" x14ac:dyDescent="0.2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</row>
    <row r="960" spans="1:11" ht="12.75" customHeight="1" x14ac:dyDescent="0.2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</row>
    <row r="961" spans="1:11" ht="12.75" customHeight="1" x14ac:dyDescent="0.2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</row>
    <row r="962" spans="1:11" ht="12.75" customHeight="1" x14ac:dyDescent="0.2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</row>
    <row r="963" spans="1:11" ht="12.75" customHeight="1" x14ac:dyDescent="0.2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</row>
    <row r="964" spans="1:11" ht="12.75" customHeight="1" x14ac:dyDescent="0.2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</row>
    <row r="965" spans="1:11" ht="12.75" customHeight="1" x14ac:dyDescent="0.2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</row>
    <row r="966" spans="1:11" ht="12.75" customHeight="1" x14ac:dyDescent="0.2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</row>
    <row r="967" spans="1:11" ht="12.75" customHeight="1" x14ac:dyDescent="0.2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</row>
    <row r="968" spans="1:11" ht="12.75" customHeight="1" x14ac:dyDescent="0.2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</row>
    <row r="969" spans="1:11" ht="12.75" customHeight="1" x14ac:dyDescent="0.2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</row>
    <row r="970" spans="1:11" ht="12.75" customHeight="1" x14ac:dyDescent="0.2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</row>
    <row r="971" spans="1:11" ht="12.75" customHeight="1" x14ac:dyDescent="0.2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</row>
    <row r="972" spans="1:11" ht="12.75" customHeight="1" x14ac:dyDescent="0.2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</row>
    <row r="973" spans="1:11" ht="12.75" customHeight="1" x14ac:dyDescent="0.2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</row>
    <row r="974" spans="1:11" ht="12.75" customHeight="1" x14ac:dyDescent="0.2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</row>
    <row r="975" spans="1:11" ht="12.75" customHeight="1" x14ac:dyDescent="0.2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</row>
    <row r="976" spans="1:11" ht="12.75" customHeight="1" x14ac:dyDescent="0.2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</row>
    <row r="977" spans="1:11" ht="12.75" customHeight="1" x14ac:dyDescent="0.2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</row>
    <row r="978" spans="1:11" ht="12.75" customHeight="1" x14ac:dyDescent="0.2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</row>
    <row r="979" spans="1:11" ht="12.75" customHeight="1" x14ac:dyDescent="0.2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</row>
    <row r="980" spans="1:11" ht="12.75" customHeight="1" x14ac:dyDescent="0.2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</row>
    <row r="981" spans="1:11" ht="12.75" customHeight="1" x14ac:dyDescent="0.2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</row>
    <row r="982" spans="1:11" ht="12.75" customHeight="1" x14ac:dyDescent="0.2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</row>
    <row r="983" spans="1:11" ht="12.75" customHeight="1" x14ac:dyDescent="0.2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</row>
    <row r="984" spans="1:11" ht="12.75" customHeight="1" x14ac:dyDescent="0.2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</row>
    <row r="985" spans="1:11" ht="12.75" customHeight="1" x14ac:dyDescent="0.2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</row>
    <row r="986" spans="1:11" ht="12.75" customHeight="1" x14ac:dyDescent="0.2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</row>
    <row r="987" spans="1:11" ht="12.75" customHeight="1" x14ac:dyDescent="0.2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</row>
    <row r="988" spans="1:11" ht="12.75" customHeight="1" x14ac:dyDescent="0.2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</row>
    <row r="989" spans="1:11" ht="12.75" customHeight="1" x14ac:dyDescent="0.2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</row>
    <row r="990" spans="1:11" ht="12.75" customHeight="1" x14ac:dyDescent="0.2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</row>
    <row r="991" spans="1:11" ht="12.75" customHeight="1" x14ac:dyDescent="0.2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</row>
    <row r="992" spans="1:11" ht="12.75" customHeight="1" x14ac:dyDescent="0.2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</row>
    <row r="993" spans="1:11" ht="12.75" customHeight="1" x14ac:dyDescent="0.2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</row>
    <row r="994" spans="1:11" ht="12.75" customHeight="1" x14ac:dyDescent="0.2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</row>
    <row r="995" spans="1:11" ht="12.75" customHeight="1" x14ac:dyDescent="0.2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</row>
    <row r="996" spans="1:11" ht="12.75" customHeight="1" x14ac:dyDescent="0.2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</row>
    <row r="997" spans="1:11" ht="12.75" customHeight="1" x14ac:dyDescent="0.2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</row>
    <row r="998" spans="1:11" ht="12.75" customHeight="1" x14ac:dyDescent="0.2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</row>
    <row r="999" spans="1:11" ht="12.75" customHeight="1" x14ac:dyDescent="0.2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</row>
    <row r="1000" spans="1:11" ht="12.75" customHeight="1" x14ac:dyDescent="0.2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</row>
    <row r="1001" spans="1:11" ht="12.75" customHeight="1" x14ac:dyDescent="0.2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</row>
    <row r="1002" spans="1:11" ht="12.75" customHeight="1" x14ac:dyDescent="0.2">
      <c r="A1002" s="68"/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</row>
    <row r="1003" spans="1:11" ht="12.75" customHeight="1" x14ac:dyDescent="0.2">
      <c r="A1003" s="68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</row>
    <row r="1004" spans="1:11" ht="12.75" customHeight="1" x14ac:dyDescent="0.2">
      <c r="A1004" s="68"/>
      <c r="B1004" s="68"/>
      <c r="C1004" s="68"/>
      <c r="D1004" s="68"/>
      <c r="E1004" s="68"/>
      <c r="F1004" s="68"/>
      <c r="G1004" s="68"/>
      <c r="H1004" s="68"/>
      <c r="I1004" s="68"/>
      <c r="J1004" s="68"/>
      <c r="K1004" s="68"/>
    </row>
    <row r="1005" spans="1:11" ht="12.75" customHeight="1" x14ac:dyDescent="0.2">
      <c r="A1005" s="68"/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</row>
    <row r="1006" spans="1:11" ht="12.75" customHeight="1" x14ac:dyDescent="0.2">
      <c r="A1006" s="68"/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</row>
    <row r="1007" spans="1:11" ht="12.75" customHeight="1" x14ac:dyDescent="0.2">
      <c r="A1007" s="68"/>
      <c r="B1007" s="68"/>
      <c r="C1007" s="68"/>
      <c r="D1007" s="68"/>
      <c r="E1007" s="68"/>
      <c r="F1007" s="68"/>
      <c r="G1007" s="68"/>
      <c r="H1007" s="68"/>
      <c r="I1007" s="68"/>
      <c r="J1007" s="68"/>
      <c r="K1007" s="68"/>
    </row>
    <row r="1008" spans="1:11" ht="12.75" customHeight="1" x14ac:dyDescent="0.2">
      <c r="A1008" s="68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</row>
    <row r="1009" spans="1:11" ht="12.75" customHeight="1" x14ac:dyDescent="0.2">
      <c r="A1009" s="68"/>
      <c r="B1009" s="68"/>
      <c r="C1009" s="68"/>
      <c r="D1009" s="68"/>
      <c r="E1009" s="68"/>
      <c r="F1009" s="68"/>
      <c r="G1009" s="68"/>
      <c r="H1009" s="68"/>
      <c r="I1009" s="68"/>
      <c r="J1009" s="68"/>
      <c r="K1009" s="68"/>
    </row>
    <row r="1010" spans="1:11" ht="12.75" customHeight="1" x14ac:dyDescent="0.2">
      <c r="A1010" s="68"/>
      <c r="B1010" s="68"/>
      <c r="C1010" s="68"/>
      <c r="D1010" s="68"/>
      <c r="E1010" s="68"/>
      <c r="F1010" s="68"/>
      <c r="G1010" s="68"/>
      <c r="H1010" s="68"/>
      <c r="I1010" s="68"/>
      <c r="J1010" s="68"/>
      <c r="K1010" s="68"/>
    </row>
    <row r="1011" spans="1:11" ht="12.75" customHeight="1" x14ac:dyDescent="0.2">
      <c r="A1011" s="68"/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</row>
    <row r="1012" spans="1:11" ht="12.75" customHeight="1" x14ac:dyDescent="0.2">
      <c r="A1012" s="68"/>
      <c r="B1012" s="68"/>
      <c r="C1012" s="68"/>
      <c r="D1012" s="68"/>
      <c r="E1012" s="68"/>
      <c r="F1012" s="68"/>
      <c r="G1012" s="68"/>
      <c r="H1012" s="68"/>
      <c r="I1012" s="68"/>
      <c r="J1012" s="68"/>
      <c r="K1012" s="68"/>
    </row>
    <row r="1013" spans="1:11" ht="12.75" customHeight="1" x14ac:dyDescent="0.2">
      <c r="A1013" s="68"/>
      <c r="B1013" s="68"/>
      <c r="C1013" s="68"/>
      <c r="D1013" s="68"/>
      <c r="E1013" s="68"/>
      <c r="F1013" s="68"/>
      <c r="G1013" s="68"/>
      <c r="H1013" s="68"/>
      <c r="I1013" s="68"/>
      <c r="J1013" s="68"/>
      <c r="K1013" s="68"/>
    </row>
    <row r="1014" spans="1:11" ht="12.75" customHeight="1" x14ac:dyDescent="0.2">
      <c r="A1014" s="68"/>
      <c r="B1014" s="68"/>
      <c r="C1014" s="68"/>
      <c r="D1014" s="68"/>
      <c r="E1014" s="68"/>
      <c r="F1014" s="68"/>
      <c r="G1014" s="68"/>
      <c r="H1014" s="68"/>
      <c r="I1014" s="68"/>
      <c r="J1014" s="68"/>
      <c r="K1014" s="68"/>
    </row>
    <row r="1015" spans="1:11" ht="12.75" customHeight="1" x14ac:dyDescent="0.2">
      <c r="A1015" s="68"/>
      <c r="B1015" s="68"/>
      <c r="C1015" s="68"/>
      <c r="D1015" s="68"/>
      <c r="E1015" s="68"/>
      <c r="F1015" s="68"/>
      <c r="G1015" s="68"/>
      <c r="H1015" s="68"/>
      <c r="I1015" s="68"/>
      <c r="J1015" s="68"/>
      <c r="K1015" s="68"/>
    </row>
    <row r="1016" spans="1:11" ht="12.75" customHeight="1" x14ac:dyDescent="0.2">
      <c r="A1016" s="68"/>
      <c r="B1016" s="68"/>
      <c r="C1016" s="68"/>
      <c r="D1016" s="68"/>
      <c r="E1016" s="68"/>
      <c r="F1016" s="68"/>
      <c r="G1016" s="68"/>
      <c r="H1016" s="68"/>
      <c r="I1016" s="68"/>
      <c r="J1016" s="68"/>
      <c r="K1016" s="68"/>
    </row>
    <row r="1017" spans="1:11" ht="12.75" customHeight="1" x14ac:dyDescent="0.2">
      <c r="A1017" s="68"/>
      <c r="B1017" s="68"/>
      <c r="C1017" s="68"/>
      <c r="D1017" s="68"/>
      <c r="E1017" s="68"/>
      <c r="F1017" s="68"/>
      <c r="G1017" s="68"/>
      <c r="H1017" s="68"/>
      <c r="I1017" s="68"/>
      <c r="J1017" s="68"/>
      <c r="K1017" s="68"/>
    </row>
  </sheetData>
  <sheetProtection algorithmName="SHA-512" hashValue="koIyGyeDvcDIMSYVO4/RauylCTjm4w0NNpXkGK6eaU7iQ7zpILGOExp41q1a+JCw9MKdpp0EhBmCmXuinQUydA==" saltValue="V5ghhevpP35U4eK1IK6rPQ==" spinCount="100000" sheet="1" objects="1" scenarios="1"/>
  <mergeCells count="4">
    <mergeCell ref="A1:K1"/>
    <mergeCell ref="A4:F4"/>
    <mergeCell ref="A50:L50"/>
    <mergeCell ref="A51:L51"/>
  </mergeCells>
  <hyperlinks>
    <hyperlink ref="D44" r:id="rId1" xr:uid="{3FAFB7C8-B149-4958-BB8F-9211785D65D9}"/>
  </hyperlinks>
  <pageMargins left="0.7" right="0.7" top="0.75" bottom="0.75" header="0.3" footer="0.3"/>
  <pageSetup scale="74" fitToHeight="0" orientation="landscape" verticalDpi="1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1"/>
  <sheetViews>
    <sheetView showGridLines="0" workbookViewId="0">
      <selection activeCell="D9" sqref="D9"/>
    </sheetView>
  </sheetViews>
  <sheetFormatPr defaultColWidth="17.28515625" defaultRowHeight="15" customHeight="1" x14ac:dyDescent="0.2"/>
  <cols>
    <col min="1" max="1" width="2.7109375" style="45" customWidth="1"/>
    <col min="2" max="2" width="8.85546875" style="45" customWidth="1"/>
    <col min="3" max="3" width="15.42578125" style="45" customWidth="1"/>
    <col min="4" max="4" width="12.140625" style="45" customWidth="1"/>
    <col min="5" max="5" width="5.7109375" style="45" customWidth="1"/>
    <col min="6" max="6" width="8.7109375" style="45" customWidth="1"/>
    <col min="7" max="7" width="9.140625" style="45" customWidth="1"/>
    <col min="8" max="8" width="10" style="45" customWidth="1"/>
    <col min="9" max="9" width="1.7109375" style="45" customWidth="1"/>
    <col min="10" max="10" width="4.7109375" style="45" customWidth="1"/>
    <col min="11" max="11" width="10.140625" style="45" customWidth="1"/>
    <col min="12" max="26" width="6.7109375" style="45" customWidth="1"/>
    <col min="27" max="16384" width="17.28515625" style="45"/>
  </cols>
  <sheetData>
    <row r="1" spans="1:26" ht="27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6"/>
    </row>
    <row r="2" spans="1:26" ht="16.5" customHeight="1" thickBot="1" x14ac:dyDescent="0.3">
      <c r="A2" s="3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4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6"/>
      <c r="B4" s="164"/>
      <c r="C4" s="48" t="s">
        <v>4</v>
      </c>
      <c r="D4" s="159"/>
      <c r="E4" s="160"/>
      <c r="F4" s="214"/>
      <c r="G4" s="213"/>
      <c r="H4" s="48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60" t="s">
        <v>106</v>
      </c>
      <c r="B6" s="6"/>
      <c r="C6" s="161" t="s">
        <v>113</v>
      </c>
      <c r="D6" s="162"/>
      <c r="E6" s="162"/>
      <c r="F6" s="162"/>
      <c r="G6" s="162"/>
      <c r="H6" s="1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86" t="s">
        <v>16</v>
      </c>
      <c r="B7" s="287"/>
      <c r="C7" s="47"/>
      <c r="D7" s="47"/>
      <c r="E7" s="47"/>
      <c r="F7" s="47"/>
      <c r="G7" s="47"/>
      <c r="H7" s="47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48" t="s">
        <v>164</v>
      </c>
      <c r="B9" s="6"/>
      <c r="C9" s="6"/>
      <c r="D9" s="307">
        <v>1250</v>
      </c>
      <c r="E9" s="14" t="s">
        <v>27</v>
      </c>
      <c r="F9" s="308">
        <v>108</v>
      </c>
      <c r="G9" s="15" t="s">
        <v>35</v>
      </c>
      <c r="H9" s="16">
        <f>D9*(F9/100)</f>
        <v>1350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6"/>
      <c r="B10" s="6"/>
      <c r="C10" s="6"/>
      <c r="D10" s="48"/>
      <c r="E10" s="48"/>
      <c r="F10" s="48" t="s">
        <v>36</v>
      </c>
      <c r="G10" s="48"/>
      <c r="H10" s="1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2.75" customHeight="1" x14ac:dyDescent="0.2">
      <c r="A11" s="47" t="s">
        <v>37</v>
      </c>
      <c r="B11" s="47"/>
      <c r="C11" s="47"/>
      <c r="D11" s="47"/>
      <c r="E11" s="47"/>
      <c r="F11" s="47"/>
      <c r="G11" s="47"/>
      <c r="H11" s="20"/>
      <c r="I11" s="47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 customHeight="1" x14ac:dyDescent="0.2">
      <c r="A12" s="9"/>
      <c r="B12" s="10"/>
      <c r="C12" s="10"/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21"/>
      <c r="J12" s="21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2.75" customHeight="1" x14ac:dyDescent="0.2">
      <c r="A13" s="48" t="s">
        <v>43</v>
      </c>
      <c r="B13" s="23"/>
      <c r="C13" s="6"/>
      <c r="D13" s="48"/>
      <c r="E13" s="48"/>
      <c r="F13" s="48"/>
      <c r="G13" s="48"/>
      <c r="H13" s="48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6"/>
      <c r="B14" s="48" t="s">
        <v>44</v>
      </c>
      <c r="C14" s="48"/>
      <c r="D14" s="309">
        <v>475</v>
      </c>
      <c r="E14" s="14" t="s">
        <v>27</v>
      </c>
      <c r="F14" s="310">
        <v>135</v>
      </c>
      <c r="G14" s="15" t="s">
        <v>35</v>
      </c>
      <c r="H14" s="177">
        <f>D14*(F14/100)</f>
        <v>641.25</v>
      </c>
      <c r="I14" s="24"/>
      <c r="J14" s="6"/>
      <c r="K14" s="6"/>
    </row>
    <row r="15" spans="1:26" ht="12.75" customHeight="1" x14ac:dyDescent="0.2">
      <c r="A15" s="6"/>
      <c r="B15" s="48" t="s">
        <v>46</v>
      </c>
      <c r="C15" s="48"/>
      <c r="D15" s="14"/>
      <c r="E15" s="14"/>
      <c r="F15" s="310">
        <v>5</v>
      </c>
      <c r="G15" s="14" t="s">
        <v>47</v>
      </c>
      <c r="H15" s="177">
        <f>F15</f>
        <v>5</v>
      </c>
      <c r="I15" s="24"/>
      <c r="J15" s="6"/>
      <c r="K15" s="6"/>
    </row>
    <row r="16" spans="1:26" ht="12.75" customHeight="1" x14ac:dyDescent="0.2">
      <c r="A16" s="6"/>
      <c r="B16" s="48" t="s">
        <v>48</v>
      </c>
      <c r="C16" s="48"/>
      <c r="D16" s="14"/>
      <c r="E16" s="14"/>
      <c r="F16" s="14"/>
      <c r="G16" s="14"/>
      <c r="H16" s="25">
        <f>SUM(H14:H15)</f>
        <v>646.25</v>
      </c>
      <c r="I16" s="6"/>
      <c r="J16" s="6"/>
      <c r="K16" s="6"/>
    </row>
    <row r="17" spans="1:26" ht="12.75" customHeight="1" x14ac:dyDescent="0.2">
      <c r="A17" s="47" t="s">
        <v>49</v>
      </c>
      <c r="B17" s="26"/>
      <c r="C17" s="26"/>
      <c r="D17" s="26"/>
      <c r="E17" s="26"/>
      <c r="F17" s="26"/>
      <c r="G17" s="26"/>
      <c r="H17" s="26"/>
      <c r="I17" s="27"/>
      <c r="J17" s="26"/>
      <c r="K17" s="6"/>
    </row>
    <row r="18" spans="1:26" ht="12.75" customHeight="1" x14ac:dyDescent="0.2">
      <c r="A18" s="6"/>
      <c r="B18" s="48" t="s">
        <v>50</v>
      </c>
      <c r="C18" s="28"/>
      <c r="D18" s="311">
        <v>3</v>
      </c>
      <c r="E18" s="14" t="s">
        <v>51</v>
      </c>
      <c r="F18" s="48" t="s">
        <v>52</v>
      </c>
      <c r="G18" s="6"/>
      <c r="H18" s="178">
        <f>H19/D18</f>
        <v>258.33333333333331</v>
      </c>
      <c r="I18" s="6"/>
      <c r="J18" s="14" t="s">
        <v>53</v>
      </c>
      <c r="K18" s="6"/>
    </row>
    <row r="19" spans="1:26" ht="12.75" customHeight="1" x14ac:dyDescent="0.2">
      <c r="A19" s="6"/>
      <c r="B19" s="48" t="s">
        <v>54</v>
      </c>
      <c r="C19" s="30"/>
      <c r="D19" s="312">
        <v>7.2</v>
      </c>
      <c r="E19" s="14" t="s">
        <v>55</v>
      </c>
      <c r="F19" s="48" t="s">
        <v>56</v>
      </c>
      <c r="G19" s="30"/>
      <c r="H19" s="178">
        <f>D9-D14</f>
        <v>775</v>
      </c>
      <c r="I19" s="6"/>
      <c r="J19" s="14" t="s">
        <v>57</v>
      </c>
      <c r="K19" s="6"/>
    </row>
    <row r="20" spans="1:26" ht="12.75" customHeight="1" x14ac:dyDescent="0.2">
      <c r="A20" s="47" t="s">
        <v>58</v>
      </c>
      <c r="B20" s="26"/>
      <c r="C20" s="26"/>
      <c r="D20" s="26"/>
      <c r="E20" s="26"/>
      <c r="F20" s="47"/>
      <c r="G20" s="26"/>
      <c r="H20" s="31"/>
      <c r="I20" s="26"/>
      <c r="J20" s="32"/>
      <c r="K20" s="6"/>
    </row>
    <row r="21" spans="1:26" ht="12.75" customHeight="1" x14ac:dyDescent="0.2">
      <c r="A21" s="33" t="s">
        <v>59</v>
      </c>
      <c r="B21" s="6"/>
      <c r="C21" s="34"/>
      <c r="D21" s="6"/>
      <c r="E21" s="6"/>
      <c r="F21" s="6"/>
      <c r="G21" s="6"/>
      <c r="H21" s="24"/>
      <c r="I21" s="6"/>
      <c r="J21" s="6"/>
      <c r="K21" s="6"/>
    </row>
    <row r="22" spans="1:26" ht="12.75" customHeight="1" x14ac:dyDescent="0.2">
      <c r="A22" s="6"/>
      <c r="B22" s="48" t="s">
        <v>60</v>
      </c>
      <c r="C22" s="48"/>
      <c r="D22" s="6"/>
      <c r="E22" s="6"/>
      <c r="F22" s="6"/>
      <c r="G22" s="6"/>
      <c r="H22" s="291">
        <v>1.73</v>
      </c>
      <c r="I22" s="24"/>
      <c r="J22" s="6"/>
      <c r="K22" s="6"/>
    </row>
    <row r="23" spans="1:26" ht="12.75" customHeight="1" x14ac:dyDescent="0.2">
      <c r="A23" s="6"/>
      <c r="B23" s="48" t="s">
        <v>61</v>
      </c>
      <c r="C23" s="6"/>
      <c r="D23" s="48"/>
      <c r="E23" s="6"/>
      <c r="F23" s="6"/>
      <c r="G23" s="48"/>
      <c r="H23" s="215">
        <f>H22*H18</f>
        <v>446.91666666666663</v>
      </c>
      <c r="I23" s="24"/>
      <c r="J23" s="6"/>
      <c r="K23" s="6"/>
    </row>
    <row r="24" spans="1:26" ht="12.75" customHeight="1" x14ac:dyDescent="0.2">
      <c r="A24" s="6"/>
      <c r="B24" s="48" t="s">
        <v>62</v>
      </c>
      <c r="C24" s="6"/>
      <c r="D24" s="6"/>
      <c r="E24" s="6"/>
      <c r="F24" s="6"/>
      <c r="G24" s="6"/>
      <c r="H24" s="314">
        <v>0.57999999999999996</v>
      </c>
      <c r="I24" s="24"/>
      <c r="J24" s="6"/>
      <c r="K24" s="6"/>
    </row>
    <row r="25" spans="1:26" ht="12.75" customHeight="1" x14ac:dyDescent="0.2">
      <c r="A25" s="47" t="s">
        <v>63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6"/>
      <c r="B26" s="48" t="s">
        <v>64</v>
      </c>
      <c r="C26" s="6"/>
      <c r="D26" s="309">
        <v>2.5</v>
      </c>
      <c r="E26" s="14" t="s">
        <v>65</v>
      </c>
      <c r="F26" s="35"/>
      <c r="G26" s="15"/>
      <c r="H26" s="177">
        <f>H16*(D26/100)</f>
        <v>16.15625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6"/>
      <c r="B27" s="48" t="s">
        <v>97</v>
      </c>
      <c r="C27" s="6"/>
      <c r="D27" s="36">
        <f>H16</f>
        <v>646.25</v>
      </c>
      <c r="E27" s="14" t="s">
        <v>67</v>
      </c>
      <c r="F27" s="309">
        <v>6</v>
      </c>
      <c r="G27" s="15" t="s">
        <v>68</v>
      </c>
      <c r="H27" s="177">
        <f>D27*(F27/100)*(H$18/365)</f>
        <v>27.443493150684926</v>
      </c>
      <c r="I27" s="37" t="s">
        <v>98</v>
      </c>
      <c r="J27" s="6"/>
      <c r="K27" s="6"/>
    </row>
    <row r="28" spans="1:26" ht="12.75" customHeight="1" x14ac:dyDescent="0.2">
      <c r="A28" s="6"/>
      <c r="B28" s="48" t="s">
        <v>70</v>
      </c>
      <c r="C28" s="6"/>
      <c r="D28" s="36">
        <f>0.5*H23</f>
        <v>223.45833333333331</v>
      </c>
      <c r="E28" s="14" t="s">
        <v>67</v>
      </c>
      <c r="F28" s="309">
        <v>6</v>
      </c>
      <c r="G28" s="15" t="s">
        <v>68</v>
      </c>
      <c r="H28" s="177">
        <f>(D28)*(F28/100)*(H$18/365)</f>
        <v>9.4893264840182621</v>
      </c>
      <c r="I28" s="37" t="s">
        <v>69</v>
      </c>
      <c r="J28" s="6"/>
      <c r="K28" s="6"/>
    </row>
    <row r="29" spans="1:26" ht="12.75" customHeight="1" x14ac:dyDescent="0.2">
      <c r="A29" s="6"/>
      <c r="B29" s="48" t="s">
        <v>71</v>
      </c>
      <c r="C29" s="6"/>
      <c r="D29" s="313">
        <v>1210</v>
      </c>
      <c r="E29" s="14" t="s">
        <v>27</v>
      </c>
      <c r="F29" s="310">
        <v>30</v>
      </c>
      <c r="G29" s="15" t="s">
        <v>72</v>
      </c>
      <c r="H29" s="177">
        <f>D29*(F29/2000)</f>
        <v>18.149999999999999</v>
      </c>
      <c r="I29" s="24"/>
      <c r="J29" s="6"/>
      <c r="K29" s="6"/>
    </row>
    <row r="30" spans="1:26" ht="12.75" customHeight="1" x14ac:dyDescent="0.2">
      <c r="A30" s="6"/>
      <c r="B30" s="48" t="s">
        <v>73</v>
      </c>
      <c r="C30" s="6"/>
      <c r="D30" s="14"/>
      <c r="E30" s="14"/>
      <c r="F30" s="310">
        <v>8</v>
      </c>
      <c r="G30" s="15" t="s">
        <v>47</v>
      </c>
      <c r="H30" s="177">
        <f t="shared" ref="H30:H35" si="0">F30</f>
        <v>8</v>
      </c>
      <c r="I30" s="6"/>
      <c r="J30" s="23"/>
      <c r="K30" s="6"/>
    </row>
    <row r="31" spans="1:26" ht="12.75" customHeight="1" x14ac:dyDescent="0.2">
      <c r="A31" s="6"/>
      <c r="B31" s="48" t="s">
        <v>74</v>
      </c>
      <c r="C31" s="6"/>
      <c r="D31" s="14"/>
      <c r="E31" s="14"/>
      <c r="F31" s="310">
        <v>16</v>
      </c>
      <c r="G31" s="15" t="s">
        <v>47</v>
      </c>
      <c r="H31" s="177">
        <f t="shared" si="0"/>
        <v>16</v>
      </c>
      <c r="I31" s="24"/>
      <c r="J31" s="6"/>
      <c r="K31" s="6"/>
    </row>
    <row r="32" spans="1:26" ht="12.75" customHeight="1" x14ac:dyDescent="0.2">
      <c r="A32" s="6"/>
      <c r="B32" s="288" t="s">
        <v>75</v>
      </c>
      <c r="C32" s="285"/>
      <c r="D32" s="285"/>
      <c r="E32" s="14"/>
      <c r="F32" s="310">
        <v>8</v>
      </c>
      <c r="G32" s="15" t="s">
        <v>76</v>
      </c>
      <c r="H32" s="177">
        <f t="shared" si="0"/>
        <v>8</v>
      </c>
      <c r="I32" s="24"/>
      <c r="J32" s="6"/>
      <c r="K32" s="6"/>
    </row>
    <row r="33" spans="1:26" ht="12.75" customHeight="1" x14ac:dyDescent="0.2">
      <c r="A33" s="6"/>
      <c r="B33" s="48" t="s">
        <v>77</v>
      </c>
      <c r="C33" s="6"/>
      <c r="D33" s="6"/>
      <c r="E33" s="14"/>
      <c r="F33" s="310">
        <v>10</v>
      </c>
      <c r="G33" s="15" t="s">
        <v>47</v>
      </c>
      <c r="H33" s="177">
        <f t="shared" si="0"/>
        <v>10</v>
      </c>
      <c r="I33" s="24"/>
      <c r="J33" s="6"/>
      <c r="K33" s="6"/>
    </row>
    <row r="34" spans="1:26" ht="12.75" customHeight="1" x14ac:dyDescent="0.2">
      <c r="A34" s="6"/>
      <c r="B34" s="48" t="s">
        <v>78</v>
      </c>
      <c r="C34" s="6"/>
      <c r="D34" s="6"/>
      <c r="E34" s="14"/>
      <c r="F34" s="310">
        <v>20</v>
      </c>
      <c r="G34" s="14" t="s">
        <v>47</v>
      </c>
      <c r="H34" s="177">
        <f t="shared" si="0"/>
        <v>20</v>
      </c>
      <c r="I34" s="24"/>
      <c r="J34" s="6"/>
      <c r="K34" s="6"/>
    </row>
    <row r="35" spans="1:26" ht="12.75" customHeight="1" x14ac:dyDescent="0.2">
      <c r="A35" s="6"/>
      <c r="B35" s="48" t="s">
        <v>79</v>
      </c>
      <c r="C35" s="6"/>
      <c r="D35" s="14"/>
      <c r="E35" s="14"/>
      <c r="F35" s="315">
        <v>10</v>
      </c>
      <c r="G35" s="15" t="s">
        <v>47</v>
      </c>
      <c r="H35" s="179">
        <f t="shared" si="0"/>
        <v>10</v>
      </c>
      <c r="I35" s="24"/>
      <c r="J35" s="6"/>
      <c r="K35" s="6"/>
    </row>
    <row r="36" spans="1:26" ht="12.75" customHeight="1" x14ac:dyDescent="0.2">
      <c r="A36" s="6"/>
      <c r="B36" s="38" t="s">
        <v>80</v>
      </c>
      <c r="C36" s="39"/>
      <c r="D36" s="40"/>
      <c r="E36" s="40"/>
      <c r="F36" s="40"/>
      <c r="G36" s="40"/>
      <c r="H36" s="25">
        <f>SUM(H26:H35)</f>
        <v>143.23906963470318</v>
      </c>
      <c r="I36" s="24"/>
      <c r="J36" s="6"/>
      <c r="K36" s="6"/>
    </row>
    <row r="37" spans="1:26" ht="12.75" customHeight="1" x14ac:dyDescent="0.2">
      <c r="A37" s="47" t="s">
        <v>81</v>
      </c>
      <c r="B37" s="47"/>
      <c r="C37" s="47"/>
      <c r="D37" s="47"/>
      <c r="E37" s="47"/>
      <c r="F37" s="47"/>
      <c r="G37" s="47"/>
      <c r="H37" s="47"/>
      <c r="I37" s="27"/>
      <c r="J37" s="26"/>
      <c r="K37" s="6"/>
    </row>
    <row r="38" spans="1:26" ht="12.75" customHeight="1" x14ac:dyDescent="0.2">
      <c r="A38" s="33" t="s">
        <v>82</v>
      </c>
      <c r="B38" s="48"/>
      <c r="C38" s="48"/>
      <c r="D38" s="48"/>
      <c r="E38" s="48"/>
      <c r="F38" s="48"/>
      <c r="G38" s="48"/>
      <c r="H38" s="48"/>
      <c r="I38" s="24"/>
      <c r="J38" s="6"/>
      <c r="K38" s="6"/>
    </row>
    <row r="39" spans="1:26" ht="12.75" customHeight="1" x14ac:dyDescent="0.2">
      <c r="A39" s="6"/>
      <c r="B39" s="48" t="s">
        <v>83</v>
      </c>
      <c r="C39" s="6"/>
      <c r="D39" s="316">
        <v>0.7</v>
      </c>
      <c r="E39" s="48" t="s">
        <v>84</v>
      </c>
      <c r="F39" s="6"/>
      <c r="G39" s="41"/>
      <c r="H39" s="42">
        <f>D39*H18</f>
        <v>180.83333333333331</v>
      </c>
      <c r="I39" s="24"/>
      <c r="J39" s="6"/>
      <c r="K39" s="6"/>
    </row>
    <row r="40" spans="1:26" ht="12.75" customHeight="1" x14ac:dyDescent="0.2">
      <c r="A40" s="50" t="s">
        <v>103</v>
      </c>
      <c r="B40" s="50"/>
      <c r="C40" s="50"/>
      <c r="D40" s="51"/>
      <c r="E40" s="50"/>
      <c r="F40" s="50"/>
      <c r="G40" s="52"/>
      <c r="H40" s="53"/>
      <c r="I40" s="58"/>
      <c r="J40" s="50"/>
      <c r="K40" s="6"/>
    </row>
    <row r="41" spans="1:26" ht="12.75" customHeight="1" x14ac:dyDescent="0.2">
      <c r="A41" s="6"/>
      <c r="B41" s="48" t="s">
        <v>85</v>
      </c>
      <c r="C41" s="6"/>
      <c r="D41" s="6"/>
      <c r="E41" s="6"/>
      <c r="F41" s="6"/>
      <c r="G41" s="6"/>
      <c r="H41" s="42">
        <f>(H23+H46+H36)/H19</f>
        <v>0.99482460598026212</v>
      </c>
      <c r="I41" s="24"/>
      <c r="J41" s="6"/>
      <c r="K41" s="6"/>
    </row>
    <row r="42" spans="1:26" ht="12.75" customHeight="1" x14ac:dyDescent="0.2">
      <c r="A42" s="47" t="s">
        <v>86</v>
      </c>
      <c r="B42" s="47"/>
      <c r="C42" s="47"/>
      <c r="D42" s="47"/>
      <c r="E42" s="47"/>
      <c r="F42" s="47"/>
      <c r="G42" s="47"/>
      <c r="H42" s="47"/>
      <c r="I42" s="27"/>
      <c r="J42" s="26"/>
      <c r="K42" s="6"/>
    </row>
    <row r="43" spans="1:26" ht="12.75" customHeight="1" x14ac:dyDescent="0.2">
      <c r="A43" s="6"/>
      <c r="B43" s="48" t="s">
        <v>87</v>
      </c>
      <c r="C43" s="6"/>
      <c r="D43" s="6"/>
      <c r="E43" s="6"/>
      <c r="F43" s="6"/>
      <c r="G43" s="6"/>
      <c r="H43" s="180">
        <f>H9</f>
        <v>1350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2.75" customHeight="1" x14ac:dyDescent="0.2">
      <c r="A44" s="6"/>
      <c r="B44" s="48" t="s">
        <v>88</v>
      </c>
      <c r="C44" s="6"/>
      <c r="D44" s="6"/>
      <c r="E44" s="6"/>
      <c r="F44" s="6"/>
      <c r="G44" s="6"/>
      <c r="H44" s="180">
        <f>H16+H23+H36</f>
        <v>1236.4057363013696</v>
      </c>
      <c r="I44" s="6"/>
      <c r="J44" s="6"/>
      <c r="K44" s="6"/>
    </row>
    <row r="45" spans="1:26" ht="12.75" customHeight="1" x14ac:dyDescent="0.2">
      <c r="A45" s="48" t="s">
        <v>89</v>
      </c>
      <c r="B45" s="6"/>
      <c r="C45" s="48"/>
      <c r="D45" s="48"/>
      <c r="E45" s="48"/>
      <c r="F45" s="48"/>
      <c r="G45" s="48" t="s">
        <v>47</v>
      </c>
      <c r="H45" s="42">
        <f>H43-H44</f>
        <v>113.59426369863036</v>
      </c>
      <c r="I45" s="24"/>
      <c r="J45" s="6"/>
      <c r="K45" s="6"/>
    </row>
    <row r="46" spans="1:26" ht="12.75" customHeight="1" x14ac:dyDescent="0.2">
      <c r="A46" s="6"/>
      <c r="B46" s="48" t="s">
        <v>90</v>
      </c>
      <c r="C46" s="6"/>
      <c r="D46" s="6"/>
      <c r="E46" s="6"/>
      <c r="F46" s="6"/>
      <c r="G46" s="6"/>
      <c r="H46" s="180">
        <f>H39</f>
        <v>180.83333333333331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2.75" customHeight="1" x14ac:dyDescent="0.2">
      <c r="A47" s="48" t="s">
        <v>91</v>
      </c>
      <c r="B47" s="6"/>
      <c r="C47" s="48"/>
      <c r="D47" s="48"/>
      <c r="E47" s="48"/>
      <c r="F47" s="48"/>
      <c r="G47" s="48" t="s">
        <v>47</v>
      </c>
      <c r="H47" s="42">
        <f>H45-H46</f>
        <v>-67.239069634702958</v>
      </c>
      <c r="I47" s="24"/>
      <c r="J47" s="6"/>
      <c r="K47" s="6"/>
    </row>
    <row r="48" spans="1:26" ht="12.75" customHeight="1" x14ac:dyDescent="0.2">
      <c r="A48" s="47" t="s">
        <v>92</v>
      </c>
      <c r="B48" s="47"/>
      <c r="C48" s="47"/>
      <c r="D48" s="47"/>
      <c r="E48" s="47"/>
      <c r="F48" s="47"/>
      <c r="G48" s="47"/>
      <c r="H48" s="20"/>
      <c r="I48" s="20"/>
      <c r="J48" s="4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48" t="s">
        <v>93</v>
      </c>
      <c r="C49" s="48"/>
      <c r="D49" s="6"/>
      <c r="E49" s="6"/>
      <c r="F49" s="6"/>
      <c r="G49" s="6"/>
      <c r="H49" s="181">
        <f>(H44+H46)/(D9/100)</f>
        <v>113.37912557077624</v>
      </c>
      <c r="I49" s="1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2.75" customHeight="1" x14ac:dyDescent="0.2">
      <c r="A50" s="6"/>
      <c r="B50" s="48" t="s">
        <v>94</v>
      </c>
      <c r="C50" s="48"/>
      <c r="D50" s="6"/>
      <c r="E50" s="6"/>
      <c r="F50" s="6"/>
      <c r="G50" s="6"/>
      <c r="H50" s="181">
        <f>(H44+H46-H35)/(D9/100)</f>
        <v>112.57912557077623</v>
      </c>
      <c r="I50" s="6"/>
      <c r="J50" s="6"/>
      <c r="K50" s="6"/>
    </row>
    <row r="51" spans="1:26" ht="12.75" customHeight="1" x14ac:dyDescent="0.2">
      <c r="A51" s="48"/>
      <c r="B51" s="6"/>
      <c r="C51" s="48" t="s">
        <v>95</v>
      </c>
      <c r="D51" s="6"/>
      <c r="E51" s="6"/>
      <c r="F51" s="319">
        <v>475</v>
      </c>
      <c r="G51" s="48" t="s">
        <v>57</v>
      </c>
      <c r="H51" s="6"/>
      <c r="I51" s="24"/>
      <c r="J51" s="6"/>
      <c r="K51" s="6"/>
    </row>
    <row r="52" spans="1:26" ht="12.75" customHeight="1" x14ac:dyDescent="0.2">
      <c r="A52" s="6"/>
      <c r="B52" s="48" t="s">
        <v>96</v>
      </c>
      <c r="C52" s="6"/>
      <c r="D52" s="6"/>
      <c r="E52" s="6"/>
      <c r="F52" s="6"/>
      <c r="G52" s="6"/>
      <c r="H52" s="43">
        <f>(H9-H23-H36-H39-H15)/F51*100</f>
        <v>120.84440639269407</v>
      </c>
      <c r="I52" s="6"/>
      <c r="J52" s="6"/>
      <c r="K52" s="6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6"/>
    </row>
    <row r="54" spans="1:26" ht="12.75" customHeight="1" x14ac:dyDescent="0.2">
      <c r="A54" s="290" t="s">
        <v>45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6"/>
    </row>
    <row r="56" spans="1:26" ht="24" customHeight="1" x14ac:dyDescent="0.2">
      <c r="A56" s="289"/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26" ht="12.75" customHeight="1" x14ac:dyDescent="0.2"/>
    <row r="58" spans="1:26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26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26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26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26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26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26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2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2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2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2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2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2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2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2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2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2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2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2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2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2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2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2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2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2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2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2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2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2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2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2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2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2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2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2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2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2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2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2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2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2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2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2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2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2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2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2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2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2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2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2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2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2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2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2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2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2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2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2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2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2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2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2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2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2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2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2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2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2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2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2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2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2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2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2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2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2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2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2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2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2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2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2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2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2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2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2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2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2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2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2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2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2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2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2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2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2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2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2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2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2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2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2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2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2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2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2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2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2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2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2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2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2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2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2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2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2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2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2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2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2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2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2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2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2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2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2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2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2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2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2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2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2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2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2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2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2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2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2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2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2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2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2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2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2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2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2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2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2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2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2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2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2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2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2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2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2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2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2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2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2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2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2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2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2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2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2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2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2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2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2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2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2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2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2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2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2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2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2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2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2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2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2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2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2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2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2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2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2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2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2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2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2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2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2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2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2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2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2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2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2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2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2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2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2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2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2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2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2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2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2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2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2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2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2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2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2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2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2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2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2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2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2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2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2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2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2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2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2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2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2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2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2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2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2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2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2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2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2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2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2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2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2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2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2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2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2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2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2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2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2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2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2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2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2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2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2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2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2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2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2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2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2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2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2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2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2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2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2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2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2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2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2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2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2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2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2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2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2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2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2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2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2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2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2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2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2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2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2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2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2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2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2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2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2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2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2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2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2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2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2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2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2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2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2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2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2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2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2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2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2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2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2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2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2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2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2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2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2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2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2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2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2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2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2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2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2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2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2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2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2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2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2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2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2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2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2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2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2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2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2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2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2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2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2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2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2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2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2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2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2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2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2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2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2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2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2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2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2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2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2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2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2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2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2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2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2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2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2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2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2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2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2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2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2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2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2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2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2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2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2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2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2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2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2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2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2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2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2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2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2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2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2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2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2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2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2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2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2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2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2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2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2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2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2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2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2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2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2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2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2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2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2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2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2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2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2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2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2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2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2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2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2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2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2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2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2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2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2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2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2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2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2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2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2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2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2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2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2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2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2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2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2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2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2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2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2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2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2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2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2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2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2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2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2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2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2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2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2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2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2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2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2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2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2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2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2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2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2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2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2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2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2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2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2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2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2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2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2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2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2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2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2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2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2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2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2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2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2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2.75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</sheetData>
  <sheetProtection algorithmName="SHA-512" hashValue="eql0EGgCX2I169c1tgqWjNSdHNTRHnGh4nSBA+Z0OJ7h+ivR8uFQduXrUPsQygzxFYCltoARlNtzGkVUOQu22Q==" saltValue="ItTq8tJy16Qb3m5UiBr2XQ==" spinCount="100000" sheet="1" objects="1" scenarios="1"/>
  <mergeCells count="5">
    <mergeCell ref="A1:J1"/>
    <mergeCell ref="A7:B7"/>
    <mergeCell ref="B32:D32"/>
    <mergeCell ref="A56:K56"/>
    <mergeCell ref="A54:K5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1"/>
  <sheetViews>
    <sheetView showGridLines="0" zoomScaleNormal="100" workbookViewId="0">
      <selection activeCell="D9" sqref="D9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64"/>
      <c r="C4" s="5" t="s">
        <v>4</v>
      </c>
      <c r="D4" s="159"/>
      <c r="E4" s="160"/>
      <c r="F4" s="176"/>
      <c r="G4" s="148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60" t="s">
        <v>106</v>
      </c>
      <c r="B6" s="6"/>
      <c r="C6" s="161" t="s">
        <v>111</v>
      </c>
      <c r="D6" s="162"/>
      <c r="E6" s="162"/>
      <c r="F6" s="162"/>
      <c r="G6" s="162"/>
      <c r="H6" s="1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86" t="s">
        <v>16</v>
      </c>
      <c r="B7" s="287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164</v>
      </c>
      <c r="B9" s="6"/>
      <c r="C9" s="2"/>
      <c r="D9" s="307">
        <v>900</v>
      </c>
      <c r="E9" s="14" t="s">
        <v>27</v>
      </c>
      <c r="F9" s="308">
        <v>125</v>
      </c>
      <c r="G9" s="15" t="s">
        <v>35</v>
      </c>
      <c r="H9" s="16">
        <f>D9*(F9/100)</f>
        <v>1125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36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37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43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44</v>
      </c>
      <c r="C14" s="5"/>
      <c r="D14" s="309">
        <v>500</v>
      </c>
      <c r="E14" s="14" t="s">
        <v>27</v>
      </c>
      <c r="F14" s="310">
        <v>135</v>
      </c>
      <c r="G14" s="15" t="s">
        <v>35</v>
      </c>
      <c r="H14" s="177">
        <f>D14*(F14/100)</f>
        <v>675</v>
      </c>
      <c r="I14" s="24"/>
      <c r="J14" s="2"/>
      <c r="K14" s="2"/>
    </row>
    <row r="15" spans="1:26" ht="12.75" customHeight="1" x14ac:dyDescent="0.2">
      <c r="A15" s="6"/>
      <c r="B15" s="5" t="s">
        <v>46</v>
      </c>
      <c r="C15" s="5"/>
      <c r="D15" s="14"/>
      <c r="E15" s="14"/>
      <c r="F15" s="310">
        <v>5</v>
      </c>
      <c r="G15" s="14" t="s">
        <v>47</v>
      </c>
      <c r="H15" s="177">
        <f>F15</f>
        <v>5</v>
      </c>
      <c r="I15" s="24"/>
      <c r="J15" s="2"/>
      <c r="K15" s="2"/>
    </row>
    <row r="16" spans="1:26" ht="12.75" customHeight="1" x14ac:dyDescent="0.2">
      <c r="A16" s="2"/>
      <c r="B16" s="5" t="s">
        <v>48</v>
      </c>
      <c r="C16" s="5"/>
      <c r="D16" s="14"/>
      <c r="E16" s="14"/>
      <c r="F16" s="14"/>
      <c r="G16" s="14"/>
      <c r="H16" s="25">
        <f>SUM(H14:H15)</f>
        <v>680</v>
      </c>
      <c r="I16" s="2"/>
      <c r="J16" s="2"/>
      <c r="K16" s="2"/>
    </row>
    <row r="17" spans="1:26" ht="12.75" customHeight="1" x14ac:dyDescent="0.2">
      <c r="A17" s="8" t="s">
        <v>49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50</v>
      </c>
      <c r="C18" s="28"/>
      <c r="D18" s="311">
        <v>2.5</v>
      </c>
      <c r="E18" s="14" t="s">
        <v>51</v>
      </c>
      <c r="F18" s="5" t="s">
        <v>52</v>
      </c>
      <c r="G18" s="2"/>
      <c r="H18" s="178">
        <f>H19/D18</f>
        <v>160</v>
      </c>
      <c r="I18" s="2"/>
      <c r="J18" s="14" t="s">
        <v>53</v>
      </c>
      <c r="K18" s="2"/>
    </row>
    <row r="19" spans="1:26" ht="12.75" customHeight="1" x14ac:dyDescent="0.2">
      <c r="A19" s="2"/>
      <c r="B19" s="5" t="s">
        <v>54</v>
      </c>
      <c r="C19" s="30"/>
      <c r="D19" s="312">
        <v>6.3</v>
      </c>
      <c r="E19" s="14" t="s">
        <v>55</v>
      </c>
      <c r="F19" s="5" t="s">
        <v>56</v>
      </c>
      <c r="G19" s="30"/>
      <c r="H19" s="178">
        <f>D9-D14</f>
        <v>400</v>
      </c>
      <c r="I19" s="2"/>
      <c r="J19" s="14" t="s">
        <v>57</v>
      </c>
      <c r="K19" s="2"/>
    </row>
    <row r="20" spans="1:26" ht="12.75" customHeight="1" x14ac:dyDescent="0.2">
      <c r="A20" s="8" t="s">
        <v>58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59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60</v>
      </c>
      <c r="C22" s="5"/>
      <c r="D22" s="6"/>
      <c r="E22" s="2"/>
      <c r="F22" s="6"/>
      <c r="G22" s="6"/>
      <c r="H22" s="291">
        <f>H24*D18</f>
        <v>1.125</v>
      </c>
      <c r="I22" s="24"/>
      <c r="J22" s="2"/>
      <c r="K22" s="2"/>
    </row>
    <row r="23" spans="1:26" ht="12.75" customHeight="1" x14ac:dyDescent="0.2">
      <c r="A23" s="2"/>
      <c r="B23" s="5" t="s">
        <v>61</v>
      </c>
      <c r="C23" s="2"/>
      <c r="D23" s="5"/>
      <c r="E23" s="6"/>
      <c r="F23" s="2"/>
      <c r="G23" s="5"/>
      <c r="H23" s="215">
        <f>H22*H18</f>
        <v>180</v>
      </c>
      <c r="I23" s="24"/>
      <c r="J23" s="2"/>
      <c r="K23" s="2"/>
    </row>
    <row r="24" spans="1:26" ht="12.75" customHeight="1" x14ac:dyDescent="0.2">
      <c r="A24" s="2"/>
      <c r="B24" s="5" t="s">
        <v>62</v>
      </c>
      <c r="C24" s="6"/>
      <c r="D24" s="6"/>
      <c r="E24" s="6"/>
      <c r="F24" s="6"/>
      <c r="G24" s="6"/>
      <c r="H24" s="314">
        <v>0.45</v>
      </c>
      <c r="I24" s="24"/>
      <c r="J24" s="2"/>
      <c r="K24" s="2"/>
    </row>
    <row r="25" spans="1:26" ht="12.75" customHeight="1" x14ac:dyDescent="0.2">
      <c r="A25" s="8" t="s">
        <v>63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64</v>
      </c>
      <c r="C26" s="2"/>
      <c r="D26" s="309">
        <v>2</v>
      </c>
      <c r="E26" s="14" t="s">
        <v>65</v>
      </c>
      <c r="F26" s="35"/>
      <c r="G26" s="15"/>
      <c r="H26" s="177">
        <f>H16*(D26/100)</f>
        <v>13.6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66</v>
      </c>
      <c r="C27" s="2"/>
      <c r="D27" s="182">
        <f>H16</f>
        <v>680</v>
      </c>
      <c r="E27" s="14" t="s">
        <v>67</v>
      </c>
      <c r="F27" s="309">
        <v>6</v>
      </c>
      <c r="G27" s="15" t="s">
        <v>68</v>
      </c>
      <c r="H27" s="177">
        <f>D27*(F27/100)*(H$18/365)</f>
        <v>17.884931506849313</v>
      </c>
      <c r="I27" s="37" t="s">
        <v>69</v>
      </c>
      <c r="J27" s="2"/>
      <c r="K27" s="2"/>
    </row>
    <row r="28" spans="1:26" ht="12.75" customHeight="1" x14ac:dyDescent="0.2">
      <c r="A28" s="2"/>
      <c r="B28" s="5" t="s">
        <v>70</v>
      </c>
      <c r="C28" s="2"/>
      <c r="D28" s="182">
        <f>0.5*H23</f>
        <v>90</v>
      </c>
      <c r="E28" s="14" t="s">
        <v>67</v>
      </c>
      <c r="F28" s="309">
        <v>6</v>
      </c>
      <c r="G28" s="15" t="s">
        <v>68</v>
      </c>
      <c r="H28" s="177">
        <f>(D28)*(F28/100)*(H$18/365)</f>
        <v>2.3671232876712325</v>
      </c>
      <c r="I28" s="37" t="s">
        <v>69</v>
      </c>
      <c r="J28" s="2"/>
      <c r="K28" s="2"/>
    </row>
    <row r="29" spans="1:26" ht="12.75" customHeight="1" x14ac:dyDescent="0.2">
      <c r="A29" s="2"/>
      <c r="B29" s="5" t="s">
        <v>71</v>
      </c>
      <c r="C29" s="2"/>
      <c r="D29" s="313">
        <v>800</v>
      </c>
      <c r="E29" s="14" t="s">
        <v>27</v>
      </c>
      <c r="F29" s="310">
        <v>30</v>
      </c>
      <c r="G29" s="15" t="s">
        <v>72</v>
      </c>
      <c r="H29" s="177">
        <f>D29*(F29/2000)</f>
        <v>12</v>
      </c>
      <c r="I29" s="24"/>
      <c r="J29" s="2"/>
      <c r="K29" s="2"/>
    </row>
    <row r="30" spans="1:26" ht="12.75" customHeight="1" x14ac:dyDescent="0.2">
      <c r="A30" s="2"/>
      <c r="B30" s="5" t="s">
        <v>73</v>
      </c>
      <c r="C30" s="2"/>
      <c r="D30" s="14"/>
      <c r="E30" s="14"/>
      <c r="F30" s="310">
        <v>10</v>
      </c>
      <c r="G30" s="15" t="s">
        <v>47</v>
      </c>
      <c r="H30" s="177">
        <f t="shared" ref="H30:H35" si="0">F30</f>
        <v>10</v>
      </c>
      <c r="I30" s="2"/>
      <c r="J30" s="23"/>
      <c r="K30" s="2"/>
    </row>
    <row r="31" spans="1:26" ht="12.75" customHeight="1" x14ac:dyDescent="0.2">
      <c r="A31" s="2"/>
      <c r="B31" s="5" t="s">
        <v>74</v>
      </c>
      <c r="C31" s="2"/>
      <c r="D31" s="14"/>
      <c r="E31" s="14"/>
      <c r="F31" s="310">
        <v>14</v>
      </c>
      <c r="G31" s="15" t="s">
        <v>47</v>
      </c>
      <c r="H31" s="177">
        <f t="shared" si="0"/>
        <v>14</v>
      </c>
      <c r="I31" s="24"/>
      <c r="J31" s="2"/>
      <c r="K31" s="2"/>
    </row>
    <row r="32" spans="1:26" ht="12.75" customHeight="1" x14ac:dyDescent="0.2">
      <c r="A32" s="2"/>
      <c r="B32" s="288" t="s">
        <v>75</v>
      </c>
      <c r="C32" s="285"/>
      <c r="D32" s="285"/>
      <c r="E32" s="14"/>
      <c r="F32" s="310">
        <v>4</v>
      </c>
      <c r="G32" s="15" t="s">
        <v>76</v>
      </c>
      <c r="H32" s="177">
        <f t="shared" si="0"/>
        <v>4</v>
      </c>
      <c r="I32" s="24"/>
      <c r="J32" s="2"/>
      <c r="K32" s="2"/>
    </row>
    <row r="33" spans="1:26" ht="12.75" customHeight="1" x14ac:dyDescent="0.2">
      <c r="A33" s="2"/>
      <c r="B33" s="5" t="s">
        <v>77</v>
      </c>
      <c r="C33" s="2"/>
      <c r="D33" s="2"/>
      <c r="E33" s="14"/>
      <c r="F33" s="310">
        <v>5</v>
      </c>
      <c r="G33" s="15" t="s">
        <v>47</v>
      </c>
      <c r="H33" s="177">
        <f t="shared" si="0"/>
        <v>5</v>
      </c>
      <c r="I33" s="24"/>
      <c r="J33" s="2"/>
      <c r="K33" s="2"/>
    </row>
    <row r="34" spans="1:26" ht="12.75" customHeight="1" x14ac:dyDescent="0.2">
      <c r="A34" s="2"/>
      <c r="B34" s="5" t="s">
        <v>78</v>
      </c>
      <c r="C34" s="2"/>
      <c r="D34" s="2"/>
      <c r="E34" s="14"/>
      <c r="F34" s="310">
        <v>35</v>
      </c>
      <c r="G34" s="14" t="s">
        <v>47</v>
      </c>
      <c r="H34" s="177">
        <f t="shared" si="0"/>
        <v>35</v>
      </c>
      <c r="I34" s="24"/>
      <c r="J34" s="2"/>
      <c r="K34" s="2"/>
    </row>
    <row r="35" spans="1:26" ht="12.75" customHeight="1" x14ac:dyDescent="0.2">
      <c r="A35" s="6"/>
      <c r="B35" s="5" t="s">
        <v>79</v>
      </c>
      <c r="C35" s="6"/>
      <c r="D35" s="14"/>
      <c r="E35" s="14"/>
      <c r="F35" s="315">
        <v>9</v>
      </c>
      <c r="G35" s="15" t="s">
        <v>47</v>
      </c>
      <c r="H35" s="179">
        <f t="shared" si="0"/>
        <v>9</v>
      </c>
      <c r="I35" s="24"/>
      <c r="J35" s="2"/>
      <c r="K35" s="2"/>
    </row>
    <row r="36" spans="1:26" ht="12.75" customHeight="1" x14ac:dyDescent="0.2">
      <c r="A36" s="2"/>
      <c r="B36" s="38" t="s">
        <v>80</v>
      </c>
      <c r="C36" s="39"/>
      <c r="D36" s="40"/>
      <c r="E36" s="40"/>
      <c r="F36" s="40"/>
      <c r="G36" s="40"/>
      <c r="H36" s="25">
        <f>SUM(H26:H35)</f>
        <v>122.85205479452054</v>
      </c>
      <c r="I36" s="24"/>
      <c r="J36" s="2"/>
      <c r="K36" s="2"/>
    </row>
    <row r="37" spans="1:26" ht="12.75" customHeight="1" x14ac:dyDescent="0.2">
      <c r="A37" s="8" t="s">
        <v>81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82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83</v>
      </c>
      <c r="C39" s="2"/>
      <c r="D39" s="316">
        <v>0.7</v>
      </c>
      <c r="E39" s="5" t="s">
        <v>84</v>
      </c>
      <c r="F39" s="2"/>
      <c r="G39" s="41"/>
      <c r="H39" s="42">
        <f>D39*H18</f>
        <v>112</v>
      </c>
      <c r="I39" s="24"/>
      <c r="J39" s="2"/>
      <c r="K39" s="2"/>
    </row>
    <row r="40" spans="1:26" s="45" customFormat="1" ht="12.75" customHeight="1" x14ac:dyDescent="0.2">
      <c r="A40" s="50" t="s">
        <v>103</v>
      </c>
      <c r="B40" s="50"/>
      <c r="C40" s="50"/>
      <c r="D40" s="51"/>
      <c r="E40" s="50"/>
      <c r="F40" s="50"/>
      <c r="G40" s="52"/>
      <c r="H40" s="53"/>
      <c r="I40" s="58"/>
      <c r="J40" s="50"/>
      <c r="K40" s="6"/>
    </row>
    <row r="41" spans="1:26" ht="12.75" customHeight="1" x14ac:dyDescent="0.2">
      <c r="A41" s="2"/>
      <c r="B41" s="5" t="s">
        <v>85</v>
      </c>
      <c r="C41" s="6"/>
      <c r="D41" s="6"/>
      <c r="E41" s="6"/>
      <c r="F41" s="6"/>
      <c r="G41" s="6"/>
      <c r="H41" s="42">
        <f>(H23+H46+H36)/H19</f>
        <v>1.0371301369863013</v>
      </c>
      <c r="I41" s="24"/>
      <c r="J41" s="2"/>
      <c r="K41" s="2"/>
    </row>
    <row r="42" spans="1:26" ht="12.75" customHeight="1" x14ac:dyDescent="0.2">
      <c r="A42" s="8" t="s">
        <v>86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87</v>
      </c>
      <c r="C43" s="2"/>
      <c r="D43" s="2"/>
      <c r="E43" s="2"/>
      <c r="F43" s="2"/>
      <c r="G43" s="2"/>
      <c r="H43" s="180">
        <f>H9</f>
        <v>1125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88</v>
      </c>
      <c r="C44" s="6"/>
      <c r="D44" s="6"/>
      <c r="E44" s="6"/>
      <c r="F44" s="6"/>
      <c r="G44" s="6"/>
      <c r="H44" s="180">
        <f>H16+H23+H36</f>
        <v>982.85205479452054</v>
      </c>
      <c r="I44" s="2"/>
      <c r="J44" s="2"/>
      <c r="K44" s="2"/>
    </row>
    <row r="45" spans="1:26" ht="12.75" customHeight="1" x14ac:dyDescent="0.2">
      <c r="A45" s="5" t="s">
        <v>89</v>
      </c>
      <c r="B45" s="2"/>
      <c r="C45" s="5"/>
      <c r="D45" s="5"/>
      <c r="E45" s="5"/>
      <c r="F45" s="5"/>
      <c r="G45" s="5" t="s">
        <v>47</v>
      </c>
      <c r="H45" s="42">
        <f>H43-H44</f>
        <v>142.14794520547946</v>
      </c>
      <c r="I45" s="24"/>
      <c r="J45" s="2"/>
      <c r="K45" s="2"/>
    </row>
    <row r="46" spans="1:26" ht="12.75" customHeight="1" x14ac:dyDescent="0.2">
      <c r="A46" s="6"/>
      <c r="B46" s="5" t="s">
        <v>90</v>
      </c>
      <c r="C46" s="6"/>
      <c r="D46" s="6"/>
      <c r="E46" s="6"/>
      <c r="F46" s="6"/>
      <c r="G46" s="6"/>
      <c r="H46" s="180">
        <f>H39</f>
        <v>112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91</v>
      </c>
      <c r="B47" s="2"/>
      <c r="C47" s="5"/>
      <c r="D47" s="5"/>
      <c r="E47" s="5"/>
      <c r="F47" s="5"/>
      <c r="G47" s="5" t="s">
        <v>47</v>
      </c>
      <c r="H47" s="42">
        <f>H45-H46</f>
        <v>30.147945205479459</v>
      </c>
      <c r="I47" s="24"/>
      <c r="J47" s="2"/>
      <c r="K47" s="2"/>
    </row>
    <row r="48" spans="1:26" ht="12.75" customHeight="1" x14ac:dyDescent="0.2">
      <c r="A48" s="8" t="s">
        <v>92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93</v>
      </c>
      <c r="C49" s="5"/>
      <c r="D49" s="2"/>
      <c r="E49" s="2"/>
      <c r="F49" s="2"/>
      <c r="G49" s="2"/>
      <c r="H49" s="181">
        <f>(H44+H46)/(D9/100)</f>
        <v>121.65022831050227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94</v>
      </c>
      <c r="C50" s="5"/>
      <c r="D50" s="2"/>
      <c r="E50" s="2"/>
      <c r="F50" s="2"/>
      <c r="G50" s="2"/>
      <c r="H50" s="181">
        <f>(H44+H46-H35)/(D9/100)</f>
        <v>120.65022831050227</v>
      </c>
      <c r="I50" s="2"/>
      <c r="J50" s="2"/>
      <c r="K50" s="2"/>
    </row>
    <row r="51" spans="1:26" ht="12.75" customHeight="1" x14ac:dyDescent="0.2">
      <c r="A51" s="5"/>
      <c r="B51" s="2"/>
      <c r="C51" s="5" t="s">
        <v>95</v>
      </c>
      <c r="D51" s="2"/>
      <c r="E51" s="2"/>
      <c r="F51" s="317">
        <v>500</v>
      </c>
      <c r="G51" s="5" t="s">
        <v>57</v>
      </c>
      <c r="H51" s="2"/>
      <c r="I51" s="24"/>
      <c r="J51" s="2"/>
      <c r="K51" s="2"/>
    </row>
    <row r="52" spans="1:26" ht="12.75" customHeight="1" x14ac:dyDescent="0.2">
      <c r="A52" s="2"/>
      <c r="B52" s="5" t="s">
        <v>96</v>
      </c>
      <c r="C52" s="2"/>
      <c r="D52" s="2"/>
      <c r="E52" s="2"/>
      <c r="F52" s="2"/>
      <c r="G52" s="2"/>
      <c r="H52" s="43">
        <f>(H9-H23-H36-H39-H15)/F51*100</f>
        <v>141.02958904109587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">
      <c r="A54" s="290" t="s">
        <v>45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89"/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26" ht="12.75" customHeight="1" x14ac:dyDescent="0.2"/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sheetProtection algorithmName="SHA-512" hashValue="5IuRhcfz0ncKkoUBa2LASjJIj2PoPNh9LwLd+fwhOv49VJYZyIOOgCBMPrQJysc3jMP21xV23EdJQCh2+gV42g==" saltValue="HaGVAWCC3xZN+WEYKCH0cw==" spinCount="100000" sheet="1" objects="1" scenarios="1"/>
  <mergeCells count="5">
    <mergeCell ref="A1:J1"/>
    <mergeCell ref="A7:B7"/>
    <mergeCell ref="B32:D32"/>
    <mergeCell ref="A56:K56"/>
    <mergeCell ref="A54:K5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1"/>
  <sheetViews>
    <sheetView showGridLines="0" workbookViewId="0">
      <selection activeCell="D9" sqref="D9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64"/>
      <c r="C4" s="5" t="s">
        <v>4</v>
      </c>
      <c r="D4" s="159"/>
      <c r="E4" s="160"/>
      <c r="F4" s="214"/>
      <c r="G4" s="213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60" t="s">
        <v>106</v>
      </c>
      <c r="B6" s="6"/>
      <c r="C6" s="161" t="s">
        <v>114</v>
      </c>
      <c r="D6" s="162"/>
      <c r="E6" s="162"/>
      <c r="F6" s="162"/>
      <c r="G6" s="162"/>
      <c r="H6" s="1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86" t="s">
        <v>16</v>
      </c>
      <c r="B7" s="287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164</v>
      </c>
      <c r="B9" s="6"/>
      <c r="C9" s="2"/>
      <c r="D9" s="307">
        <v>1400</v>
      </c>
      <c r="E9" s="14" t="s">
        <v>27</v>
      </c>
      <c r="F9" s="308">
        <v>116</v>
      </c>
      <c r="G9" s="15" t="s">
        <v>35</v>
      </c>
      <c r="H9" s="16">
        <f>D9*(F9/100)</f>
        <v>1624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36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37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43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44</v>
      </c>
      <c r="C14" s="5"/>
      <c r="D14" s="309">
        <v>800</v>
      </c>
      <c r="E14" s="14" t="s">
        <v>27</v>
      </c>
      <c r="F14" s="310">
        <v>125</v>
      </c>
      <c r="G14" s="15" t="s">
        <v>35</v>
      </c>
      <c r="H14" s="177">
        <f>D14*(F14/100)</f>
        <v>1000</v>
      </c>
      <c r="I14" s="24"/>
      <c r="J14" s="2"/>
      <c r="K14" s="2"/>
    </row>
    <row r="15" spans="1:26" ht="12.75" customHeight="1" x14ac:dyDescent="0.2">
      <c r="A15" s="6"/>
      <c r="B15" s="5" t="s">
        <v>46</v>
      </c>
      <c r="C15" s="5"/>
      <c r="D15" s="14"/>
      <c r="E15" s="14"/>
      <c r="F15" s="310">
        <v>7</v>
      </c>
      <c r="G15" s="14" t="s">
        <v>47</v>
      </c>
      <c r="H15" s="177">
        <f>F15</f>
        <v>7</v>
      </c>
      <c r="I15" s="24"/>
      <c r="J15" s="2"/>
      <c r="K15" s="2"/>
    </row>
    <row r="16" spans="1:26" ht="12.75" customHeight="1" x14ac:dyDescent="0.2">
      <c r="A16" s="2"/>
      <c r="B16" s="5" t="s">
        <v>48</v>
      </c>
      <c r="C16" s="5"/>
      <c r="D16" s="14"/>
      <c r="E16" s="14"/>
      <c r="F16" s="14"/>
      <c r="G16" s="14"/>
      <c r="H16" s="25">
        <f>SUM(H14:H15)</f>
        <v>1007</v>
      </c>
      <c r="I16" s="2"/>
      <c r="J16" s="2"/>
      <c r="K16" s="2"/>
    </row>
    <row r="17" spans="1:26" ht="12.75" customHeight="1" x14ac:dyDescent="0.2">
      <c r="A17" s="8" t="s">
        <v>49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50</v>
      </c>
      <c r="C18" s="28"/>
      <c r="D18" s="311">
        <v>3.5</v>
      </c>
      <c r="E18" s="14" t="s">
        <v>51</v>
      </c>
      <c r="F18" s="5" t="s">
        <v>52</v>
      </c>
      <c r="G18" s="2"/>
      <c r="H18" s="178">
        <f>H19/D18</f>
        <v>171.42857142857142</v>
      </c>
      <c r="I18" s="2"/>
      <c r="J18" s="14" t="s">
        <v>53</v>
      </c>
      <c r="K18" s="2"/>
    </row>
    <row r="19" spans="1:26" ht="12.75" customHeight="1" x14ac:dyDescent="0.2">
      <c r="A19" s="2"/>
      <c r="B19" s="5" t="s">
        <v>54</v>
      </c>
      <c r="C19" s="30"/>
      <c r="D19" s="312">
        <v>7</v>
      </c>
      <c r="E19" s="14" t="s">
        <v>55</v>
      </c>
      <c r="F19" s="5" t="s">
        <v>56</v>
      </c>
      <c r="G19" s="30"/>
      <c r="H19" s="178">
        <f>D9-D14</f>
        <v>600</v>
      </c>
      <c r="I19" s="2"/>
      <c r="J19" s="14" t="s">
        <v>57</v>
      </c>
      <c r="K19" s="2"/>
    </row>
    <row r="20" spans="1:26" ht="12.75" customHeight="1" x14ac:dyDescent="0.2">
      <c r="A20" s="8" t="s">
        <v>58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59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60</v>
      </c>
      <c r="C22" s="5"/>
      <c r="D22" s="6"/>
      <c r="E22" s="2"/>
      <c r="F22" s="6"/>
      <c r="G22" s="6"/>
      <c r="H22" s="291">
        <f>H24*D18</f>
        <v>1.9600000000000002</v>
      </c>
      <c r="I22" s="24"/>
      <c r="J22" s="2"/>
      <c r="K22" s="2"/>
    </row>
    <row r="23" spans="1:26" ht="12.75" customHeight="1" x14ac:dyDescent="0.2">
      <c r="A23" s="2"/>
      <c r="B23" s="5" t="s">
        <v>61</v>
      </c>
      <c r="C23" s="2"/>
      <c r="D23" s="5"/>
      <c r="E23" s="6"/>
      <c r="F23" s="2"/>
      <c r="G23" s="5"/>
      <c r="H23" s="215">
        <f>H22*H18</f>
        <v>336</v>
      </c>
      <c r="I23" s="24"/>
      <c r="J23" s="2"/>
      <c r="K23" s="2"/>
    </row>
    <row r="24" spans="1:26" ht="12.75" customHeight="1" x14ac:dyDescent="0.2">
      <c r="A24" s="2"/>
      <c r="B24" s="5" t="s">
        <v>62</v>
      </c>
      <c r="C24" s="6"/>
      <c r="D24" s="6"/>
      <c r="E24" s="6"/>
      <c r="F24" s="6"/>
      <c r="G24" s="6"/>
      <c r="H24" s="314">
        <v>0.56000000000000005</v>
      </c>
      <c r="I24" s="24"/>
      <c r="J24" s="2"/>
      <c r="K24" s="2"/>
    </row>
    <row r="25" spans="1:26" ht="12.75" customHeight="1" x14ac:dyDescent="0.2">
      <c r="A25" s="8" t="s">
        <v>63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64</v>
      </c>
      <c r="C26" s="2"/>
      <c r="D26" s="309">
        <v>1.5</v>
      </c>
      <c r="E26" s="14" t="s">
        <v>65</v>
      </c>
      <c r="F26" s="35"/>
      <c r="G26" s="15"/>
      <c r="H26" s="177">
        <f>H16*(D26/100)</f>
        <v>15.104999999999999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66</v>
      </c>
      <c r="C27" s="2"/>
      <c r="D27" s="182">
        <f>H16</f>
        <v>1007</v>
      </c>
      <c r="E27" s="14" t="s">
        <v>67</v>
      </c>
      <c r="F27" s="309">
        <v>6</v>
      </c>
      <c r="G27" s="15" t="s">
        <v>68</v>
      </c>
      <c r="H27" s="177">
        <f>D27*(F27/100)*(H$18/365)</f>
        <v>28.377299412915846</v>
      </c>
      <c r="I27" s="37" t="s">
        <v>69</v>
      </c>
      <c r="J27" s="2"/>
      <c r="K27" s="2"/>
    </row>
    <row r="28" spans="1:26" ht="12.75" customHeight="1" x14ac:dyDescent="0.2">
      <c r="A28" s="2"/>
      <c r="B28" s="5" t="s">
        <v>70</v>
      </c>
      <c r="C28" s="2"/>
      <c r="D28" s="182">
        <f>0.5*H23</f>
        <v>168</v>
      </c>
      <c r="E28" s="14" t="s">
        <v>67</v>
      </c>
      <c r="F28" s="309">
        <v>6</v>
      </c>
      <c r="G28" s="15" t="s">
        <v>68</v>
      </c>
      <c r="H28" s="177">
        <f>(D28)*(F28/100)*(H$18/365)</f>
        <v>4.7342465753424658</v>
      </c>
      <c r="I28" s="37" t="s">
        <v>69</v>
      </c>
      <c r="J28" s="2"/>
      <c r="K28" s="2"/>
    </row>
    <row r="29" spans="1:26" ht="12.75" customHeight="1" x14ac:dyDescent="0.2">
      <c r="A29" s="2"/>
      <c r="B29" s="5" t="s">
        <v>71</v>
      </c>
      <c r="C29" s="2"/>
      <c r="D29" s="313">
        <v>855</v>
      </c>
      <c r="E29" s="14" t="s">
        <v>27</v>
      </c>
      <c r="F29" s="310">
        <v>30</v>
      </c>
      <c r="G29" s="15" t="s">
        <v>72</v>
      </c>
      <c r="H29" s="177">
        <f>D29*(F29/2000)</f>
        <v>12.824999999999999</v>
      </c>
      <c r="I29" s="24"/>
      <c r="J29" s="2"/>
      <c r="K29" s="2"/>
    </row>
    <row r="30" spans="1:26" ht="12.75" customHeight="1" x14ac:dyDescent="0.2">
      <c r="A30" s="2"/>
      <c r="B30" s="5" t="s">
        <v>73</v>
      </c>
      <c r="C30" s="2"/>
      <c r="D30" s="14"/>
      <c r="E30" s="14"/>
      <c r="F30" s="310">
        <v>5</v>
      </c>
      <c r="G30" s="15" t="s">
        <v>47</v>
      </c>
      <c r="H30" s="177">
        <f t="shared" ref="H30:H35" si="0">F30</f>
        <v>5</v>
      </c>
      <c r="I30" s="2"/>
      <c r="J30" s="23"/>
      <c r="K30" s="2"/>
    </row>
    <row r="31" spans="1:26" ht="12.75" customHeight="1" x14ac:dyDescent="0.2">
      <c r="A31" s="2"/>
      <c r="B31" s="5" t="s">
        <v>74</v>
      </c>
      <c r="C31" s="2"/>
      <c r="D31" s="14"/>
      <c r="E31" s="14"/>
      <c r="F31" s="310">
        <v>14</v>
      </c>
      <c r="G31" s="15" t="s">
        <v>47</v>
      </c>
      <c r="H31" s="177">
        <f t="shared" si="0"/>
        <v>14</v>
      </c>
      <c r="I31" s="24"/>
      <c r="J31" s="2"/>
      <c r="K31" s="2"/>
    </row>
    <row r="32" spans="1:26" ht="12.75" customHeight="1" x14ac:dyDescent="0.2">
      <c r="A32" s="2"/>
      <c r="B32" s="288" t="s">
        <v>75</v>
      </c>
      <c r="C32" s="285"/>
      <c r="D32" s="285"/>
      <c r="E32" s="14"/>
      <c r="F32" s="310">
        <v>6</v>
      </c>
      <c r="G32" s="15" t="s">
        <v>76</v>
      </c>
      <c r="H32" s="177">
        <f t="shared" si="0"/>
        <v>6</v>
      </c>
      <c r="I32" s="24"/>
      <c r="J32" s="2"/>
      <c r="K32" s="2"/>
    </row>
    <row r="33" spans="1:26" ht="12.75" customHeight="1" x14ac:dyDescent="0.2">
      <c r="A33" s="2"/>
      <c r="B33" s="5" t="s">
        <v>77</v>
      </c>
      <c r="C33" s="2"/>
      <c r="D33" s="2"/>
      <c r="E33" s="14"/>
      <c r="F33" s="310">
        <v>10</v>
      </c>
      <c r="G33" s="15" t="s">
        <v>47</v>
      </c>
      <c r="H33" s="177">
        <f t="shared" si="0"/>
        <v>10</v>
      </c>
      <c r="I33" s="24"/>
      <c r="J33" s="2"/>
      <c r="K33" s="2"/>
    </row>
    <row r="34" spans="1:26" ht="12.75" customHeight="1" x14ac:dyDescent="0.2">
      <c r="A34" s="2"/>
      <c r="B34" s="5" t="s">
        <v>78</v>
      </c>
      <c r="C34" s="2"/>
      <c r="D34" s="2"/>
      <c r="E34" s="14"/>
      <c r="F34" s="310">
        <v>35</v>
      </c>
      <c r="G34" s="14" t="s">
        <v>47</v>
      </c>
      <c r="H34" s="177">
        <f t="shared" si="0"/>
        <v>35</v>
      </c>
      <c r="I34" s="24"/>
      <c r="J34" s="2"/>
      <c r="K34" s="2"/>
    </row>
    <row r="35" spans="1:26" ht="12.75" customHeight="1" x14ac:dyDescent="0.2">
      <c r="A35" s="6"/>
      <c r="B35" s="5" t="s">
        <v>79</v>
      </c>
      <c r="C35" s="6"/>
      <c r="D35" s="14"/>
      <c r="E35" s="14"/>
      <c r="F35" s="315">
        <v>10</v>
      </c>
      <c r="G35" s="15" t="s">
        <v>47</v>
      </c>
      <c r="H35" s="179">
        <f t="shared" si="0"/>
        <v>10</v>
      </c>
      <c r="I35" s="24"/>
      <c r="J35" s="2"/>
      <c r="K35" s="2"/>
    </row>
    <row r="36" spans="1:26" ht="12.75" customHeight="1" x14ac:dyDescent="0.2">
      <c r="A36" s="2"/>
      <c r="B36" s="38" t="s">
        <v>80</v>
      </c>
      <c r="C36" s="39"/>
      <c r="D36" s="40"/>
      <c r="E36" s="40"/>
      <c r="F36" s="40"/>
      <c r="G36" s="40"/>
      <c r="H36" s="25">
        <f>SUM(H26:H35)</f>
        <v>141.04154598825829</v>
      </c>
      <c r="I36" s="24"/>
      <c r="J36" s="2"/>
      <c r="K36" s="2"/>
    </row>
    <row r="37" spans="1:26" ht="12.75" customHeight="1" x14ac:dyDescent="0.2">
      <c r="A37" s="8" t="s">
        <v>81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82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83</v>
      </c>
      <c r="C39" s="2"/>
      <c r="D39" s="316">
        <v>0.7</v>
      </c>
      <c r="E39" s="5" t="s">
        <v>84</v>
      </c>
      <c r="F39" s="2"/>
      <c r="G39" s="41"/>
      <c r="H39" s="42">
        <f>D39*H18</f>
        <v>119.99999999999999</v>
      </c>
      <c r="I39" s="24"/>
      <c r="J39" s="2"/>
      <c r="K39" s="2"/>
    </row>
    <row r="40" spans="1:26" s="45" customFormat="1" ht="12.75" customHeight="1" x14ac:dyDescent="0.2">
      <c r="A40" s="50" t="s">
        <v>103</v>
      </c>
      <c r="B40" s="50"/>
      <c r="C40" s="50"/>
      <c r="D40" s="51"/>
      <c r="E40" s="50"/>
      <c r="F40" s="50"/>
      <c r="G40" s="52"/>
      <c r="H40" s="53"/>
      <c r="I40" s="58"/>
      <c r="J40" s="50"/>
      <c r="K40" s="6"/>
    </row>
    <row r="41" spans="1:26" ht="12.75" customHeight="1" x14ac:dyDescent="0.2">
      <c r="A41" s="2"/>
      <c r="B41" s="5" t="s">
        <v>85</v>
      </c>
      <c r="C41" s="6"/>
      <c r="D41" s="6"/>
      <c r="E41" s="6"/>
      <c r="F41" s="6"/>
      <c r="G41" s="6"/>
      <c r="H41" s="42">
        <f>(H23+H46+H36)/H19</f>
        <v>0.9950692433137639</v>
      </c>
      <c r="I41" s="24"/>
      <c r="J41" s="2"/>
      <c r="K41" s="2"/>
    </row>
    <row r="42" spans="1:26" ht="12.75" customHeight="1" x14ac:dyDescent="0.2">
      <c r="A42" s="8" t="s">
        <v>86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87</v>
      </c>
      <c r="C43" s="2"/>
      <c r="D43" s="2"/>
      <c r="E43" s="2"/>
      <c r="F43" s="2"/>
      <c r="G43" s="2"/>
      <c r="H43" s="180">
        <f>H9</f>
        <v>1624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88</v>
      </c>
      <c r="C44" s="6"/>
      <c r="D44" s="6"/>
      <c r="E44" s="6"/>
      <c r="F44" s="6"/>
      <c r="G44" s="6"/>
      <c r="H44" s="180">
        <f>H16+H23+H36</f>
        <v>1484.0415459882583</v>
      </c>
      <c r="I44" s="2"/>
      <c r="J44" s="2"/>
      <c r="K44" s="2"/>
    </row>
    <row r="45" spans="1:26" ht="12.75" customHeight="1" x14ac:dyDescent="0.2">
      <c r="A45" s="5" t="s">
        <v>89</v>
      </c>
      <c r="B45" s="2"/>
      <c r="C45" s="5"/>
      <c r="D45" s="5"/>
      <c r="E45" s="5"/>
      <c r="F45" s="5"/>
      <c r="G45" s="5" t="s">
        <v>47</v>
      </c>
      <c r="H45" s="42">
        <f>H43-H44</f>
        <v>139.95845401174165</v>
      </c>
      <c r="I45" s="24"/>
      <c r="J45" s="2"/>
      <c r="K45" s="2"/>
    </row>
    <row r="46" spans="1:26" ht="12.75" customHeight="1" x14ac:dyDescent="0.2">
      <c r="A46" s="6"/>
      <c r="B46" s="5" t="s">
        <v>90</v>
      </c>
      <c r="C46" s="6"/>
      <c r="D46" s="6"/>
      <c r="E46" s="6"/>
      <c r="F46" s="6"/>
      <c r="G46" s="6"/>
      <c r="H46" s="180">
        <f>H39</f>
        <v>119.99999999999999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91</v>
      </c>
      <c r="B47" s="2"/>
      <c r="C47" s="5"/>
      <c r="D47" s="5"/>
      <c r="E47" s="5"/>
      <c r="F47" s="5"/>
      <c r="G47" s="5" t="s">
        <v>47</v>
      </c>
      <c r="H47" s="42">
        <f>H45-H46</f>
        <v>19.958454011741665</v>
      </c>
      <c r="I47" s="24"/>
      <c r="J47" s="2"/>
      <c r="K47" s="2"/>
    </row>
    <row r="48" spans="1:26" ht="12.75" customHeight="1" x14ac:dyDescent="0.2">
      <c r="A48" s="8" t="s">
        <v>92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93</v>
      </c>
      <c r="C49" s="5"/>
      <c r="D49" s="2"/>
      <c r="E49" s="2"/>
      <c r="F49" s="2"/>
      <c r="G49" s="2"/>
      <c r="H49" s="181">
        <f>(H44+H46)/(D9/100)</f>
        <v>114.57439614201846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94</v>
      </c>
      <c r="C50" s="5"/>
      <c r="D50" s="2"/>
      <c r="E50" s="2"/>
      <c r="F50" s="2"/>
      <c r="G50" s="2"/>
      <c r="H50" s="181">
        <f>(H44+H46-H35)/(D9/100)</f>
        <v>113.86011042773274</v>
      </c>
      <c r="I50" s="2"/>
      <c r="J50" s="2"/>
      <c r="K50" s="2"/>
    </row>
    <row r="51" spans="1:26" ht="12.75" customHeight="1" x14ac:dyDescent="0.2">
      <c r="A51" s="5"/>
      <c r="B51" s="2"/>
      <c r="C51" s="5" t="s">
        <v>95</v>
      </c>
      <c r="D51" s="2"/>
      <c r="E51" s="2"/>
      <c r="F51" s="317">
        <v>800</v>
      </c>
      <c r="G51" s="5" t="s">
        <v>57</v>
      </c>
      <c r="H51" s="2"/>
      <c r="I51" s="24"/>
      <c r="J51" s="2"/>
      <c r="K51" s="2"/>
    </row>
    <row r="52" spans="1:26" ht="12.75" customHeight="1" x14ac:dyDescent="0.2">
      <c r="A52" s="2"/>
      <c r="B52" s="5" t="s">
        <v>96</v>
      </c>
      <c r="C52" s="2"/>
      <c r="D52" s="2"/>
      <c r="E52" s="2"/>
      <c r="F52" s="2"/>
      <c r="G52" s="2"/>
      <c r="H52" s="43">
        <f>(H9-H23-H36-H39-H15)/F51*100</f>
        <v>127.49480675146772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">
      <c r="A54" s="290" t="s">
        <v>45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89"/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26" ht="12.75" customHeight="1" x14ac:dyDescent="0.2"/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sheetProtection algorithmName="SHA-512" hashValue="gn9IZ2tlOVypQoOuXy2H7npbyurkfl7ezQMyajx3HS1z0ePb5XbK3QZCwkdrYVWOoD3krtYV4pBNNRb93ffrAg==" saltValue="bhioG6BCFybNPog1fwmBfA==" spinCount="100000" sheet="1" objects="1" scenarios="1"/>
  <mergeCells count="5">
    <mergeCell ref="A1:J1"/>
    <mergeCell ref="A7:B7"/>
    <mergeCell ref="B32:D32"/>
    <mergeCell ref="A56:K56"/>
    <mergeCell ref="A54:K5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1"/>
  <sheetViews>
    <sheetView showGridLines="0" workbookViewId="0">
      <selection activeCell="D9" sqref="D9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64"/>
      <c r="C4" s="5" t="s">
        <v>4</v>
      </c>
      <c r="D4" s="159"/>
      <c r="E4" s="160"/>
      <c r="F4" s="214"/>
      <c r="G4" s="213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60" t="s">
        <v>106</v>
      </c>
      <c r="B6" s="6"/>
      <c r="C6" s="161" t="s">
        <v>115</v>
      </c>
      <c r="D6" s="162"/>
      <c r="E6" s="162"/>
      <c r="F6" s="162"/>
      <c r="G6" s="162"/>
      <c r="H6" s="1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86" t="s">
        <v>16</v>
      </c>
      <c r="B7" s="287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164</v>
      </c>
      <c r="B9" s="6"/>
      <c r="C9" s="2"/>
      <c r="D9" s="307">
        <v>1300</v>
      </c>
      <c r="E9" s="14" t="s">
        <v>27</v>
      </c>
      <c r="F9" s="308">
        <v>60</v>
      </c>
      <c r="G9" s="15" t="s">
        <v>35</v>
      </c>
      <c r="H9" s="16">
        <f>D9*(F9/100)</f>
        <v>780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36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37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43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44</v>
      </c>
      <c r="C14" s="5"/>
      <c r="D14" s="309">
        <v>1100</v>
      </c>
      <c r="E14" s="14" t="s">
        <v>27</v>
      </c>
      <c r="F14" s="310">
        <v>45</v>
      </c>
      <c r="G14" s="15" t="s">
        <v>35</v>
      </c>
      <c r="H14" s="177">
        <f>D14*(F14/100)</f>
        <v>495</v>
      </c>
      <c r="I14" s="24"/>
      <c r="J14" s="2"/>
      <c r="K14" s="2"/>
    </row>
    <row r="15" spans="1:26" ht="12.75" customHeight="1" x14ac:dyDescent="0.2">
      <c r="A15" s="6"/>
      <c r="B15" s="5" t="s">
        <v>46</v>
      </c>
      <c r="C15" s="5"/>
      <c r="D15" s="14"/>
      <c r="E15" s="14"/>
      <c r="F15" s="310">
        <v>7</v>
      </c>
      <c r="G15" s="14" t="s">
        <v>47</v>
      </c>
      <c r="H15" s="177">
        <f>F15</f>
        <v>7</v>
      </c>
      <c r="I15" s="24"/>
      <c r="J15" s="2"/>
      <c r="K15" s="2"/>
    </row>
    <row r="16" spans="1:26" ht="12.75" customHeight="1" x14ac:dyDescent="0.2">
      <c r="A16" s="2"/>
      <c r="B16" s="5" t="s">
        <v>48</v>
      </c>
      <c r="C16" s="5"/>
      <c r="D16" s="14"/>
      <c r="E16" s="14"/>
      <c r="F16" s="14"/>
      <c r="G16" s="14"/>
      <c r="H16" s="25">
        <f>SUM(H14:H15)</f>
        <v>502</v>
      </c>
      <c r="I16" s="2"/>
      <c r="J16" s="2"/>
      <c r="K16" s="2"/>
    </row>
    <row r="17" spans="1:26" ht="12.75" customHeight="1" x14ac:dyDescent="0.2">
      <c r="A17" s="8" t="s">
        <v>49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50</v>
      </c>
      <c r="C18" s="28"/>
      <c r="D18" s="311">
        <v>2.5</v>
      </c>
      <c r="E18" s="14" t="s">
        <v>51</v>
      </c>
      <c r="F18" s="5" t="s">
        <v>52</v>
      </c>
      <c r="G18" s="2"/>
      <c r="H18" s="178">
        <f>H19/D18</f>
        <v>80</v>
      </c>
      <c r="I18" s="2"/>
      <c r="J18" s="14" t="s">
        <v>53</v>
      </c>
      <c r="K18" s="2"/>
    </row>
    <row r="19" spans="1:26" ht="12.75" customHeight="1" x14ac:dyDescent="0.2">
      <c r="A19" s="2"/>
      <c r="B19" s="5" t="s">
        <v>54</v>
      </c>
      <c r="C19" s="30"/>
      <c r="D19" s="312">
        <v>9</v>
      </c>
      <c r="E19" s="14" t="s">
        <v>55</v>
      </c>
      <c r="F19" s="5" t="s">
        <v>56</v>
      </c>
      <c r="G19" s="30"/>
      <c r="H19" s="178">
        <f>D9-D14</f>
        <v>200</v>
      </c>
      <c r="I19" s="2"/>
      <c r="J19" s="14" t="s">
        <v>57</v>
      </c>
      <c r="K19" s="2"/>
    </row>
    <row r="20" spans="1:26" ht="12.75" customHeight="1" x14ac:dyDescent="0.2">
      <c r="A20" s="8" t="s">
        <v>58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59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60</v>
      </c>
      <c r="C22" s="5"/>
      <c r="D22" s="6"/>
      <c r="E22" s="2"/>
      <c r="F22" s="6"/>
      <c r="G22" s="6"/>
      <c r="H22" s="291">
        <f>H24*D18</f>
        <v>1.7999999999999998</v>
      </c>
      <c r="I22" s="24"/>
      <c r="J22" s="2"/>
      <c r="K22" s="2"/>
    </row>
    <row r="23" spans="1:26" ht="12.75" customHeight="1" x14ac:dyDescent="0.2">
      <c r="A23" s="2"/>
      <c r="B23" s="5" t="s">
        <v>61</v>
      </c>
      <c r="C23" s="2"/>
      <c r="D23" s="5"/>
      <c r="E23" s="6"/>
      <c r="F23" s="2"/>
      <c r="G23" s="5"/>
      <c r="H23" s="215">
        <f>H22*H18</f>
        <v>144</v>
      </c>
      <c r="I23" s="24"/>
      <c r="J23" s="2"/>
      <c r="K23" s="2"/>
    </row>
    <row r="24" spans="1:26" ht="12.75" customHeight="1" x14ac:dyDescent="0.2">
      <c r="A24" s="2"/>
      <c r="B24" s="5" t="s">
        <v>62</v>
      </c>
      <c r="C24" s="6"/>
      <c r="D24" s="6"/>
      <c r="E24" s="6"/>
      <c r="F24" s="6"/>
      <c r="G24" s="6"/>
      <c r="H24" s="314">
        <v>0.72</v>
      </c>
      <c r="I24" s="24"/>
      <c r="J24" s="2"/>
      <c r="K24" s="2"/>
    </row>
    <row r="25" spans="1:26" ht="12.75" customHeight="1" x14ac:dyDescent="0.2">
      <c r="A25" s="8" t="s">
        <v>63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64</v>
      </c>
      <c r="C26" s="2"/>
      <c r="D26" s="309">
        <v>1</v>
      </c>
      <c r="E26" s="14" t="s">
        <v>65</v>
      </c>
      <c r="F26" s="35"/>
      <c r="G26" s="15"/>
      <c r="H26" s="177">
        <f>H16*(D26/100)</f>
        <v>5.0200000000000005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66</v>
      </c>
      <c r="C27" s="2"/>
      <c r="D27" s="182">
        <f>H16</f>
        <v>502</v>
      </c>
      <c r="E27" s="14" t="s">
        <v>67</v>
      </c>
      <c r="F27" s="309">
        <v>6</v>
      </c>
      <c r="G27" s="15" t="s">
        <v>68</v>
      </c>
      <c r="H27" s="177">
        <f>D27*(F27/100)*(H$18/365)</f>
        <v>6.6016438356164375</v>
      </c>
      <c r="I27" s="37" t="s">
        <v>69</v>
      </c>
      <c r="J27" s="2"/>
      <c r="K27" s="2"/>
    </row>
    <row r="28" spans="1:26" ht="12.75" customHeight="1" x14ac:dyDescent="0.2">
      <c r="A28" s="2"/>
      <c r="B28" s="5" t="s">
        <v>70</v>
      </c>
      <c r="C28" s="2"/>
      <c r="D28" s="182">
        <f>0.5*H23</f>
        <v>72</v>
      </c>
      <c r="E28" s="14" t="s">
        <v>67</v>
      </c>
      <c r="F28" s="309">
        <v>6</v>
      </c>
      <c r="G28" s="15" t="s">
        <v>68</v>
      </c>
      <c r="H28" s="177">
        <f>(D28)*(F28/100)*(H$18/365)</f>
        <v>0.94684931506849312</v>
      </c>
      <c r="I28" s="37" t="s">
        <v>69</v>
      </c>
      <c r="J28" s="2"/>
      <c r="K28" s="2"/>
    </row>
    <row r="29" spans="1:26" ht="12.75" customHeight="1" x14ac:dyDescent="0.2">
      <c r="A29" s="2"/>
      <c r="B29" s="5" t="s">
        <v>71</v>
      </c>
      <c r="C29" s="2"/>
      <c r="D29" s="313">
        <v>500</v>
      </c>
      <c r="E29" s="14" t="s">
        <v>27</v>
      </c>
      <c r="F29" s="310">
        <v>60</v>
      </c>
      <c r="G29" s="15" t="s">
        <v>72</v>
      </c>
      <c r="H29" s="177">
        <f>D29*(F29/2000)</f>
        <v>15</v>
      </c>
      <c r="I29" s="24"/>
      <c r="J29" s="2"/>
      <c r="K29" s="2"/>
    </row>
    <row r="30" spans="1:26" ht="12.75" customHeight="1" x14ac:dyDescent="0.2">
      <c r="A30" s="2"/>
      <c r="B30" s="5" t="s">
        <v>73</v>
      </c>
      <c r="C30" s="2"/>
      <c r="D30" s="14"/>
      <c r="E30" s="14"/>
      <c r="F30" s="310">
        <v>5</v>
      </c>
      <c r="G30" s="15" t="s">
        <v>47</v>
      </c>
      <c r="H30" s="177">
        <f>F30</f>
        <v>5</v>
      </c>
      <c r="I30" s="2"/>
      <c r="J30" s="23"/>
      <c r="K30" s="2"/>
    </row>
    <row r="31" spans="1:26" ht="12.75" customHeight="1" x14ac:dyDescent="0.2">
      <c r="A31" s="2"/>
      <c r="B31" s="5" t="s">
        <v>74</v>
      </c>
      <c r="C31" s="2"/>
      <c r="D31" s="14"/>
      <c r="E31" s="14"/>
      <c r="F31" s="310">
        <v>5</v>
      </c>
      <c r="G31" s="15" t="s">
        <v>47</v>
      </c>
      <c r="H31" s="177">
        <f>F31</f>
        <v>5</v>
      </c>
      <c r="I31" s="24"/>
      <c r="J31" s="2"/>
      <c r="K31" s="2"/>
    </row>
    <row r="32" spans="1:26" ht="12.75" customHeight="1" x14ac:dyDescent="0.2">
      <c r="A32" s="2"/>
      <c r="B32" s="288" t="s">
        <v>75</v>
      </c>
      <c r="C32" s="285"/>
      <c r="D32" s="285"/>
      <c r="E32" s="14"/>
      <c r="F32" s="310">
        <v>0</v>
      </c>
      <c r="G32" s="15" t="s">
        <v>76</v>
      </c>
      <c r="H32" s="177">
        <v>2.27</v>
      </c>
      <c r="I32" s="24"/>
      <c r="J32" s="2"/>
      <c r="K32" s="2"/>
    </row>
    <row r="33" spans="1:26" ht="12.75" customHeight="1" x14ac:dyDescent="0.2">
      <c r="A33" s="2"/>
      <c r="B33" s="5" t="s">
        <v>77</v>
      </c>
      <c r="C33" s="2"/>
      <c r="D33" s="2"/>
      <c r="E33" s="14"/>
      <c r="F33" s="310">
        <v>5</v>
      </c>
      <c r="G33" s="15" t="s">
        <v>47</v>
      </c>
      <c r="H33" s="177">
        <f>F33</f>
        <v>5</v>
      </c>
      <c r="I33" s="24"/>
      <c r="J33" s="2"/>
      <c r="K33" s="2"/>
    </row>
    <row r="34" spans="1:26" ht="12.75" customHeight="1" x14ac:dyDescent="0.2">
      <c r="A34" s="2"/>
      <c r="B34" s="5" t="s">
        <v>78</v>
      </c>
      <c r="C34" s="2"/>
      <c r="D34" s="2"/>
      <c r="E34" s="14"/>
      <c r="F34" s="310">
        <v>45</v>
      </c>
      <c r="G34" s="14" t="s">
        <v>47</v>
      </c>
      <c r="H34" s="177">
        <f>F34</f>
        <v>45</v>
      </c>
      <c r="I34" s="24"/>
      <c r="J34" s="2"/>
      <c r="K34" s="2"/>
    </row>
    <row r="35" spans="1:26" ht="12.75" customHeight="1" x14ac:dyDescent="0.2">
      <c r="A35" s="6"/>
      <c r="B35" s="5" t="s">
        <v>79</v>
      </c>
      <c r="C35" s="6"/>
      <c r="D35" s="14"/>
      <c r="E35" s="14"/>
      <c r="F35" s="315">
        <v>10</v>
      </c>
      <c r="G35" s="15" t="s">
        <v>47</v>
      </c>
      <c r="H35" s="179">
        <f>F35</f>
        <v>10</v>
      </c>
      <c r="I35" s="24"/>
      <c r="J35" s="2"/>
      <c r="K35" s="2"/>
    </row>
    <row r="36" spans="1:26" ht="12.75" customHeight="1" x14ac:dyDescent="0.2">
      <c r="A36" s="2"/>
      <c r="B36" s="38" t="s">
        <v>80</v>
      </c>
      <c r="C36" s="39"/>
      <c r="D36" s="40"/>
      <c r="E36" s="40"/>
      <c r="F36" s="40"/>
      <c r="G36" s="40"/>
      <c r="H36" s="25">
        <f>SUM(H26:H35)</f>
        <v>99.83849315068494</v>
      </c>
      <c r="I36" s="24"/>
      <c r="J36" s="2"/>
      <c r="K36" s="2"/>
    </row>
    <row r="37" spans="1:26" ht="12.75" customHeight="1" x14ac:dyDescent="0.2">
      <c r="A37" s="8" t="s">
        <v>81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82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83</v>
      </c>
      <c r="C39" s="2"/>
      <c r="D39" s="316">
        <v>0.7</v>
      </c>
      <c r="E39" s="5" t="s">
        <v>84</v>
      </c>
      <c r="F39" s="2"/>
      <c r="G39" s="41"/>
      <c r="H39" s="42">
        <f>D39*H18</f>
        <v>56</v>
      </c>
      <c r="I39" s="24"/>
      <c r="J39" s="2"/>
      <c r="K39" s="2"/>
    </row>
    <row r="40" spans="1:26" s="45" customFormat="1" ht="12.75" customHeight="1" x14ac:dyDescent="0.2">
      <c r="A40" s="50" t="s">
        <v>103</v>
      </c>
      <c r="B40" s="50"/>
      <c r="C40" s="50"/>
      <c r="D40" s="51"/>
      <c r="E40" s="50"/>
      <c r="F40" s="50"/>
      <c r="G40" s="52"/>
      <c r="H40" s="53"/>
      <c r="I40" s="58"/>
      <c r="J40" s="50"/>
      <c r="K40" s="6"/>
    </row>
    <row r="41" spans="1:26" ht="12.75" customHeight="1" x14ac:dyDescent="0.2">
      <c r="A41" s="2"/>
      <c r="B41" s="5" t="s">
        <v>85</v>
      </c>
      <c r="C41" s="6"/>
      <c r="D41" s="6"/>
      <c r="E41" s="6"/>
      <c r="F41" s="6"/>
      <c r="G41" s="6"/>
      <c r="H41" s="42">
        <f>(H23+H46+H36)/H19</f>
        <v>1.4991924657534248</v>
      </c>
      <c r="I41" s="24"/>
      <c r="J41" s="2"/>
      <c r="K41" s="2"/>
    </row>
    <row r="42" spans="1:26" ht="12.75" customHeight="1" x14ac:dyDescent="0.2">
      <c r="A42" s="8" t="s">
        <v>86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87</v>
      </c>
      <c r="C43" s="2"/>
      <c r="D43" s="2"/>
      <c r="E43" s="2"/>
      <c r="F43" s="2"/>
      <c r="G43" s="2"/>
      <c r="H43" s="180">
        <f>H9</f>
        <v>780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88</v>
      </c>
      <c r="C44" s="6"/>
      <c r="D44" s="6"/>
      <c r="E44" s="6"/>
      <c r="F44" s="6"/>
      <c r="G44" s="6"/>
      <c r="H44" s="180">
        <f>H16+H23+H36</f>
        <v>745.83849315068494</v>
      </c>
      <c r="I44" s="2"/>
      <c r="J44" s="2"/>
      <c r="K44" s="2"/>
    </row>
    <row r="45" spans="1:26" ht="12.75" customHeight="1" x14ac:dyDescent="0.2">
      <c r="A45" s="5" t="s">
        <v>89</v>
      </c>
      <c r="B45" s="2"/>
      <c r="C45" s="5"/>
      <c r="D45" s="5"/>
      <c r="E45" s="5"/>
      <c r="F45" s="5"/>
      <c r="G45" s="5" t="s">
        <v>47</v>
      </c>
      <c r="H45" s="42">
        <f>H43-H44</f>
        <v>34.16150684931506</v>
      </c>
      <c r="I45" s="24"/>
      <c r="J45" s="2"/>
      <c r="K45" s="2"/>
    </row>
    <row r="46" spans="1:26" ht="12.75" customHeight="1" x14ac:dyDescent="0.2">
      <c r="A46" s="6"/>
      <c r="B46" s="5" t="s">
        <v>90</v>
      </c>
      <c r="C46" s="6"/>
      <c r="D46" s="6"/>
      <c r="E46" s="6"/>
      <c r="F46" s="6"/>
      <c r="G46" s="6"/>
      <c r="H46" s="180">
        <f>H39</f>
        <v>56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91</v>
      </c>
      <c r="B47" s="2"/>
      <c r="C47" s="5"/>
      <c r="D47" s="5"/>
      <c r="E47" s="5"/>
      <c r="F47" s="5"/>
      <c r="G47" s="5" t="s">
        <v>47</v>
      </c>
      <c r="H47" s="42">
        <f>H45-H46</f>
        <v>-21.83849315068494</v>
      </c>
      <c r="I47" s="24"/>
      <c r="J47" s="2"/>
      <c r="K47" s="2"/>
    </row>
    <row r="48" spans="1:26" ht="12.75" customHeight="1" x14ac:dyDescent="0.2">
      <c r="A48" s="8" t="s">
        <v>92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93</v>
      </c>
      <c r="C49" s="5"/>
      <c r="D49" s="2"/>
      <c r="E49" s="2"/>
      <c r="F49" s="2"/>
      <c r="G49" s="2"/>
      <c r="H49" s="181">
        <f>(H44+H46)/(D9/100)</f>
        <v>61.679884088514228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94</v>
      </c>
      <c r="C50" s="5"/>
      <c r="D50" s="2"/>
      <c r="E50" s="2"/>
      <c r="F50" s="2"/>
      <c r="G50" s="2"/>
      <c r="H50" s="181">
        <f>(H44+H46-H35)/(D9/100)</f>
        <v>60.910653319283455</v>
      </c>
      <c r="I50" s="2"/>
      <c r="J50" s="2"/>
      <c r="K50" s="2"/>
    </row>
    <row r="51" spans="1:26" ht="12.75" customHeight="1" x14ac:dyDescent="0.2">
      <c r="A51" s="5"/>
      <c r="B51" s="2"/>
      <c r="C51" s="5" t="s">
        <v>95</v>
      </c>
      <c r="D51" s="2"/>
      <c r="E51" s="2"/>
      <c r="F51" s="317">
        <v>1200</v>
      </c>
      <c r="G51" s="5" t="s">
        <v>57</v>
      </c>
      <c r="H51" s="2"/>
      <c r="I51" s="24"/>
      <c r="J51" s="2"/>
      <c r="K51" s="2"/>
    </row>
    <row r="52" spans="1:26" ht="12.75" customHeight="1" x14ac:dyDescent="0.2">
      <c r="A52" s="2"/>
      <c r="B52" s="5" t="s">
        <v>96</v>
      </c>
      <c r="C52" s="2"/>
      <c r="D52" s="2"/>
      <c r="E52" s="2"/>
      <c r="F52" s="2"/>
      <c r="G52" s="2"/>
      <c r="H52" s="43">
        <f>(H9-H23-H36-H39-H15)/F51*100</f>
        <v>39.430125570776255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">
      <c r="A54" s="290" t="s">
        <v>45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89"/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26" ht="12.75" customHeight="1" x14ac:dyDescent="0.2"/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sheetProtection algorithmName="SHA-512" hashValue="fnS4m0lt8Z/ZU1sUPDoUe6panKfGo9ifRuWXga/g4Me7msNWBMaww+mkpQd8myTQf3xoFYRedxqUX6jf8GsrpQ==" saltValue="iOxJx2/gTj9pAgtPwrA6yQ==" spinCount="100000" sheet="1" objects="1" scenarios="1"/>
  <mergeCells count="5">
    <mergeCell ref="A1:J1"/>
    <mergeCell ref="A7:B7"/>
    <mergeCell ref="B32:D32"/>
    <mergeCell ref="A56:K56"/>
    <mergeCell ref="A54:K54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FFC06-D37E-4984-8765-FD3E7FEE2536}">
  <dimension ref="A1:Z1001"/>
  <sheetViews>
    <sheetView zoomScaleNormal="100" workbookViewId="0">
      <selection activeCell="D9" sqref="D9"/>
    </sheetView>
  </sheetViews>
  <sheetFormatPr defaultColWidth="17.28515625" defaultRowHeight="15" customHeight="1" x14ac:dyDescent="0.2"/>
  <cols>
    <col min="1" max="1" width="2.7109375" style="223" customWidth="1"/>
    <col min="2" max="2" width="8.85546875" style="223" customWidth="1"/>
    <col min="3" max="3" width="15.42578125" style="223" customWidth="1"/>
    <col min="4" max="4" width="12.140625" style="223" customWidth="1"/>
    <col min="5" max="5" width="5.7109375" style="223" customWidth="1"/>
    <col min="6" max="6" width="8.7109375" style="223" customWidth="1"/>
    <col min="7" max="7" width="9.140625" style="223" customWidth="1"/>
    <col min="8" max="8" width="10" style="223" customWidth="1"/>
    <col min="9" max="9" width="1.7109375" style="223" customWidth="1"/>
    <col min="10" max="10" width="4.7109375" style="223" customWidth="1"/>
    <col min="11" max="11" width="10.140625" style="223" customWidth="1"/>
    <col min="12" max="26" width="6.7109375" style="223" customWidth="1"/>
    <col min="27" max="16384" width="17.28515625" style="223"/>
  </cols>
  <sheetData>
    <row r="1" spans="1:26" ht="27" customHeight="1" x14ac:dyDescent="0.25">
      <c r="A1" s="276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103"/>
    </row>
    <row r="2" spans="1:26" ht="16.5" customHeight="1" thickBot="1" x14ac:dyDescent="0.3">
      <c r="A2" s="104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6" customHeight="1" x14ac:dyDescent="0.25">
      <c r="A3" s="22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12.75" customHeight="1" x14ac:dyDescent="0.2">
      <c r="A4" s="103"/>
      <c r="B4" s="145"/>
      <c r="C4" s="225" t="s">
        <v>4</v>
      </c>
      <c r="D4" s="146"/>
      <c r="E4" s="147"/>
      <c r="F4" s="149"/>
      <c r="G4" s="148"/>
      <c r="H4" s="225" t="s">
        <v>117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2.75" customHeight="1" x14ac:dyDescent="0.2">
      <c r="A5" s="103"/>
      <c r="B5" s="103"/>
      <c r="C5" s="108" t="s">
        <v>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5.75" customHeight="1" x14ac:dyDescent="0.2">
      <c r="A6" s="103"/>
      <c r="C6" s="225" t="s">
        <v>106</v>
      </c>
      <c r="D6" s="212" t="s">
        <v>121</v>
      </c>
      <c r="E6" s="211"/>
      <c r="F6" s="211"/>
      <c r="G6" s="211"/>
      <c r="H6" s="211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2.75" customHeight="1" x14ac:dyDescent="0.2">
      <c r="A7" s="277" t="s">
        <v>16</v>
      </c>
      <c r="B7" s="278"/>
      <c r="C7" s="224"/>
      <c r="D7" s="224"/>
      <c r="E7" s="224"/>
      <c r="F7" s="224"/>
      <c r="G7" s="224"/>
      <c r="H7" s="224"/>
      <c r="I7" s="224"/>
      <c r="J7" s="224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</row>
    <row r="8" spans="1:26" ht="25.5" customHeight="1" x14ac:dyDescent="0.2">
      <c r="A8" s="109"/>
      <c r="B8" s="110"/>
      <c r="C8" s="110"/>
      <c r="D8" s="111" t="s">
        <v>20</v>
      </c>
      <c r="E8" s="112" t="s">
        <v>21</v>
      </c>
      <c r="F8" s="112" t="s">
        <v>22</v>
      </c>
      <c r="G8" s="112" t="s">
        <v>23</v>
      </c>
      <c r="H8" s="112" t="s">
        <v>24</v>
      </c>
      <c r="I8" s="113"/>
      <c r="J8" s="11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2.75" customHeight="1" x14ac:dyDescent="0.2">
      <c r="A9" s="250" t="s">
        <v>164</v>
      </c>
      <c r="B9" s="103"/>
      <c r="C9" s="103"/>
      <c r="D9" s="292">
        <v>400</v>
      </c>
      <c r="E9" s="114" t="s">
        <v>27</v>
      </c>
      <c r="F9" s="293">
        <v>110</v>
      </c>
      <c r="G9" s="115" t="s">
        <v>35</v>
      </c>
      <c r="H9" s="100">
        <f>D9*(F9/100)</f>
        <v>440.00000000000006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4.5" customHeight="1" x14ac:dyDescent="0.2">
      <c r="A10" s="103"/>
      <c r="B10" s="103"/>
      <c r="C10" s="103"/>
      <c r="D10" s="225"/>
      <c r="E10" s="225"/>
      <c r="F10" s="225" t="s">
        <v>36</v>
      </c>
      <c r="G10" s="225"/>
      <c r="H10" s="116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</row>
    <row r="11" spans="1:26" ht="12.75" customHeight="1" x14ac:dyDescent="0.2">
      <c r="A11" s="224" t="s">
        <v>37</v>
      </c>
      <c r="B11" s="224"/>
      <c r="C11" s="224"/>
      <c r="D11" s="224"/>
      <c r="E11" s="224"/>
      <c r="F11" s="224"/>
      <c r="G11" s="224"/>
      <c r="H11" s="133"/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</row>
    <row r="12" spans="1:26" ht="12.75" customHeight="1" x14ac:dyDescent="0.2">
      <c r="A12" s="109"/>
      <c r="B12" s="110"/>
      <c r="C12" s="110"/>
      <c r="D12" s="112" t="s">
        <v>38</v>
      </c>
      <c r="E12" s="112" t="s">
        <v>39</v>
      </c>
      <c r="F12" s="112" t="s">
        <v>40</v>
      </c>
      <c r="G12" s="112" t="s">
        <v>41</v>
      </c>
      <c r="H12" s="112" t="s">
        <v>42</v>
      </c>
      <c r="I12" s="117"/>
      <c r="J12" s="117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</row>
    <row r="13" spans="1:26" ht="12.75" customHeight="1" x14ac:dyDescent="0.2">
      <c r="A13" s="225" t="s">
        <v>43</v>
      </c>
      <c r="B13" s="118"/>
      <c r="C13" s="103"/>
      <c r="D13" s="225"/>
      <c r="E13" s="225"/>
      <c r="F13" s="225"/>
      <c r="G13" s="225"/>
      <c r="H13" s="225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ht="12.75" customHeight="1" x14ac:dyDescent="0.2">
      <c r="A14" s="103"/>
      <c r="B14" s="225" t="s">
        <v>44</v>
      </c>
      <c r="C14" s="225"/>
      <c r="D14" s="294">
        <v>100</v>
      </c>
      <c r="E14" s="114" t="s">
        <v>27</v>
      </c>
      <c r="F14" s="295">
        <v>100</v>
      </c>
      <c r="G14" s="115" t="s">
        <v>35</v>
      </c>
      <c r="H14" s="150">
        <f>D14*(F14/100)</f>
        <v>100</v>
      </c>
      <c r="I14" s="119"/>
      <c r="J14" s="103"/>
      <c r="K14" s="103"/>
    </row>
    <row r="15" spans="1:26" ht="12.75" customHeight="1" x14ac:dyDescent="0.2">
      <c r="A15" s="103"/>
      <c r="B15" s="225" t="s">
        <v>46</v>
      </c>
      <c r="C15" s="225"/>
      <c r="D15" s="114"/>
      <c r="E15" s="114"/>
      <c r="F15" s="295">
        <v>3</v>
      </c>
      <c r="G15" s="114" t="s">
        <v>47</v>
      </c>
      <c r="H15" s="150">
        <f>F15</f>
        <v>3</v>
      </c>
      <c r="I15" s="119"/>
      <c r="J15" s="103"/>
      <c r="K15" s="103"/>
    </row>
    <row r="16" spans="1:26" ht="12.75" customHeight="1" x14ac:dyDescent="0.2">
      <c r="A16" s="103"/>
      <c r="B16" s="225" t="s">
        <v>48</v>
      </c>
      <c r="C16" s="225"/>
      <c r="D16" s="114"/>
      <c r="E16" s="114"/>
      <c r="F16" s="114"/>
      <c r="G16" s="114"/>
      <c r="H16" s="101">
        <f>SUM(H14:H15)</f>
        <v>103</v>
      </c>
      <c r="I16" s="103"/>
      <c r="J16" s="103"/>
      <c r="K16" s="103"/>
    </row>
    <row r="17" spans="1:26" ht="12.75" customHeight="1" x14ac:dyDescent="0.2">
      <c r="A17" s="224" t="s">
        <v>49</v>
      </c>
      <c r="B17" s="134"/>
      <c r="C17" s="134"/>
      <c r="D17" s="134"/>
      <c r="E17" s="134"/>
      <c r="F17" s="134"/>
      <c r="G17" s="134"/>
      <c r="H17" s="134"/>
      <c r="I17" s="135"/>
      <c r="J17" s="134"/>
      <c r="K17" s="103"/>
    </row>
    <row r="18" spans="1:26" ht="12.75" customHeight="1" x14ac:dyDescent="0.2">
      <c r="A18" s="103"/>
      <c r="B18" s="225" t="s">
        <v>50</v>
      </c>
      <c r="C18" s="120"/>
      <c r="D18" s="296">
        <v>2</v>
      </c>
      <c r="E18" s="114" t="s">
        <v>51</v>
      </c>
      <c r="F18" s="225" t="s">
        <v>52</v>
      </c>
      <c r="G18" s="103"/>
      <c r="H18" s="151">
        <f>H19/D18</f>
        <v>150</v>
      </c>
      <c r="I18" s="103"/>
      <c r="J18" s="114" t="s">
        <v>53</v>
      </c>
      <c r="K18" s="103"/>
    </row>
    <row r="19" spans="1:26" ht="12.75" customHeight="1" x14ac:dyDescent="0.2">
      <c r="A19" s="103"/>
      <c r="B19" s="225" t="s">
        <v>54</v>
      </c>
      <c r="C19" s="121"/>
      <c r="D19" s="297">
        <v>3.5</v>
      </c>
      <c r="E19" s="114" t="s">
        <v>55</v>
      </c>
      <c r="F19" s="225" t="s">
        <v>56</v>
      </c>
      <c r="G19" s="121"/>
      <c r="H19" s="151">
        <f>D9-D14</f>
        <v>300</v>
      </c>
      <c r="I19" s="103"/>
      <c r="J19" s="114" t="s">
        <v>57</v>
      </c>
      <c r="K19" s="103"/>
    </row>
    <row r="20" spans="1:26" ht="12.75" customHeight="1" x14ac:dyDescent="0.2">
      <c r="A20" s="224" t="s">
        <v>58</v>
      </c>
      <c r="B20" s="134"/>
      <c r="C20" s="134"/>
      <c r="D20" s="134"/>
      <c r="E20" s="134"/>
      <c r="F20" s="224"/>
      <c r="G20" s="134"/>
      <c r="H20" s="136"/>
      <c r="I20" s="134"/>
      <c r="J20" s="137"/>
      <c r="K20" s="103"/>
    </row>
    <row r="21" spans="1:26" ht="12.75" customHeight="1" x14ac:dyDescent="0.2">
      <c r="A21" s="122" t="s">
        <v>59</v>
      </c>
      <c r="B21" s="103"/>
      <c r="C21" s="123"/>
      <c r="D21" s="103"/>
      <c r="E21" s="103"/>
      <c r="F21" s="103"/>
      <c r="G21" s="103"/>
      <c r="H21" s="119"/>
      <c r="I21" s="103"/>
      <c r="J21" s="103"/>
      <c r="K21" s="103"/>
    </row>
    <row r="22" spans="1:26" ht="12.75" customHeight="1" x14ac:dyDescent="0.2">
      <c r="A22" s="103"/>
      <c r="B22" s="225" t="s">
        <v>60</v>
      </c>
      <c r="C22" s="225"/>
      <c r="D22" s="103"/>
      <c r="E22" s="103"/>
      <c r="F22" s="103"/>
      <c r="G22" s="103"/>
      <c r="H22" s="291">
        <f>H24*D18</f>
        <v>1.28</v>
      </c>
      <c r="I22" s="119"/>
      <c r="J22" s="103"/>
      <c r="K22" s="103"/>
    </row>
    <row r="23" spans="1:26" ht="12.75" customHeight="1" x14ac:dyDescent="0.2">
      <c r="A23" s="103"/>
      <c r="B23" s="225" t="s">
        <v>61</v>
      </c>
      <c r="C23" s="103"/>
      <c r="D23" s="225"/>
      <c r="E23" s="103"/>
      <c r="F23" s="103"/>
      <c r="G23" s="225"/>
      <c r="H23" s="216">
        <f>H22*H18</f>
        <v>192</v>
      </c>
      <c r="I23" s="119"/>
      <c r="J23" s="103"/>
      <c r="K23" s="103"/>
    </row>
    <row r="24" spans="1:26" ht="12.75" customHeight="1" x14ac:dyDescent="0.2">
      <c r="A24" s="103"/>
      <c r="B24" s="225" t="s">
        <v>62</v>
      </c>
      <c r="C24" s="103"/>
      <c r="D24" s="103"/>
      <c r="E24" s="103"/>
      <c r="F24" s="103"/>
      <c r="G24" s="103"/>
      <c r="H24" s="298">
        <v>0.64</v>
      </c>
      <c r="I24" s="119"/>
      <c r="J24" s="103"/>
      <c r="K24" s="103"/>
    </row>
    <row r="25" spans="1:26" ht="12.75" customHeight="1" x14ac:dyDescent="0.2">
      <c r="A25" s="224" t="s">
        <v>63</v>
      </c>
      <c r="B25" s="134"/>
      <c r="C25" s="134"/>
      <c r="D25" s="134"/>
      <c r="E25" s="134"/>
      <c r="F25" s="134"/>
      <c r="G25" s="134"/>
      <c r="H25" s="134"/>
      <c r="I25" s="135"/>
      <c r="J25" s="134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2.75" customHeight="1" x14ac:dyDescent="0.2">
      <c r="A26" s="103"/>
      <c r="B26" s="225" t="s">
        <v>64</v>
      </c>
      <c r="C26" s="103"/>
      <c r="D26" s="294">
        <v>3</v>
      </c>
      <c r="E26" s="114" t="s">
        <v>65</v>
      </c>
      <c r="F26" s="124"/>
      <c r="G26" s="115"/>
      <c r="H26" s="150">
        <f>H16*(D26/100)</f>
        <v>3.09</v>
      </c>
      <c r="I26" s="119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2.75" customHeight="1" x14ac:dyDescent="0.2">
      <c r="A27" s="103"/>
      <c r="B27" s="225" t="s">
        <v>66</v>
      </c>
      <c r="C27" s="103"/>
      <c r="D27" s="153">
        <f>H16</f>
        <v>103</v>
      </c>
      <c r="E27" s="114" t="s">
        <v>67</v>
      </c>
      <c r="F27" s="294">
        <v>6</v>
      </c>
      <c r="G27" s="115" t="s">
        <v>68</v>
      </c>
      <c r="H27" s="150">
        <f>D27*(F27/100)*(H$18/365)</f>
        <v>2.5397260273972599</v>
      </c>
      <c r="I27" s="125" t="s">
        <v>69</v>
      </c>
      <c r="J27" s="103"/>
      <c r="K27" s="103"/>
    </row>
    <row r="28" spans="1:26" ht="12.75" customHeight="1" x14ac:dyDescent="0.2">
      <c r="A28" s="103"/>
      <c r="B28" s="225" t="s">
        <v>70</v>
      </c>
      <c r="C28" s="103"/>
      <c r="D28" s="153">
        <f>0.5*H23</f>
        <v>96</v>
      </c>
      <c r="E28" s="114" t="s">
        <v>67</v>
      </c>
      <c r="F28" s="294">
        <v>6</v>
      </c>
      <c r="G28" s="115" t="s">
        <v>68</v>
      </c>
      <c r="H28" s="150">
        <f>(D28)*(F28/100)*(H$18/365)</f>
        <v>2.3671232876712325</v>
      </c>
      <c r="I28" s="125" t="s">
        <v>69</v>
      </c>
      <c r="J28" s="103"/>
      <c r="K28" s="103"/>
    </row>
    <row r="29" spans="1:26" ht="12.75" customHeight="1" x14ac:dyDescent="0.2">
      <c r="A29" s="103"/>
      <c r="B29" s="225" t="s">
        <v>71</v>
      </c>
      <c r="C29" s="103"/>
      <c r="D29" s="299">
        <v>750</v>
      </c>
      <c r="E29" s="114" t="s">
        <v>27</v>
      </c>
      <c r="F29" s="295">
        <v>60</v>
      </c>
      <c r="G29" s="115" t="s">
        <v>72</v>
      </c>
      <c r="H29" s="150">
        <f>D29*(F29/2000)</f>
        <v>22.5</v>
      </c>
      <c r="I29" s="119"/>
      <c r="J29" s="103"/>
      <c r="K29" s="103"/>
    </row>
    <row r="30" spans="1:26" ht="12.75" customHeight="1" x14ac:dyDescent="0.2">
      <c r="A30" s="103"/>
      <c r="B30" s="225" t="s">
        <v>73</v>
      </c>
      <c r="C30" s="103"/>
      <c r="D30" s="114"/>
      <c r="E30" s="114"/>
      <c r="F30" s="295">
        <v>5</v>
      </c>
      <c r="G30" s="115" t="s">
        <v>47</v>
      </c>
      <c r="H30" s="150">
        <f>F30</f>
        <v>5</v>
      </c>
      <c r="I30" s="103"/>
      <c r="J30" s="118"/>
      <c r="K30" s="103"/>
    </row>
    <row r="31" spans="1:26" ht="12.75" customHeight="1" x14ac:dyDescent="0.2">
      <c r="A31" s="103"/>
      <c r="B31" s="225" t="s">
        <v>74</v>
      </c>
      <c r="C31" s="103"/>
      <c r="D31" s="114"/>
      <c r="E31" s="114"/>
      <c r="F31" s="295">
        <v>14</v>
      </c>
      <c r="G31" s="115" t="s">
        <v>47</v>
      </c>
      <c r="H31" s="150">
        <f>F31</f>
        <v>14</v>
      </c>
      <c r="I31" s="119"/>
      <c r="J31" s="103"/>
      <c r="K31" s="103"/>
    </row>
    <row r="32" spans="1:26" ht="12.75" customHeight="1" x14ac:dyDescent="0.2">
      <c r="A32" s="103"/>
      <c r="B32" s="279" t="s">
        <v>75</v>
      </c>
      <c r="C32" s="271"/>
      <c r="D32" s="271"/>
      <c r="E32" s="114"/>
      <c r="F32" s="295">
        <v>0</v>
      </c>
      <c r="G32" s="115" t="s">
        <v>76</v>
      </c>
      <c r="H32" s="150">
        <v>2.27</v>
      </c>
      <c r="I32" s="119"/>
      <c r="J32" s="103"/>
      <c r="K32" s="103"/>
    </row>
    <row r="33" spans="1:26" ht="12.75" customHeight="1" x14ac:dyDescent="0.2">
      <c r="A33" s="103"/>
      <c r="B33" s="225" t="s">
        <v>77</v>
      </c>
      <c r="C33" s="103"/>
      <c r="D33" s="103"/>
      <c r="E33" s="114"/>
      <c r="F33" s="295">
        <v>10</v>
      </c>
      <c r="G33" s="115" t="s">
        <v>47</v>
      </c>
      <c r="H33" s="150">
        <f>F33</f>
        <v>10</v>
      </c>
      <c r="I33" s="119"/>
      <c r="J33" s="103"/>
      <c r="K33" s="103"/>
    </row>
    <row r="34" spans="1:26" ht="12.75" customHeight="1" x14ac:dyDescent="0.2">
      <c r="A34" s="103"/>
      <c r="B34" s="225" t="s">
        <v>78</v>
      </c>
      <c r="C34" s="103"/>
      <c r="D34" s="103"/>
      <c r="E34" s="114"/>
      <c r="F34" s="295">
        <v>15</v>
      </c>
      <c r="G34" s="114" t="s">
        <v>47</v>
      </c>
      <c r="H34" s="150">
        <f>F34</f>
        <v>15</v>
      </c>
      <c r="I34" s="119"/>
      <c r="J34" s="103"/>
      <c r="K34" s="103"/>
    </row>
    <row r="35" spans="1:26" ht="12.75" customHeight="1" x14ac:dyDescent="0.2">
      <c r="A35" s="103"/>
      <c r="B35" s="225" t="s">
        <v>79</v>
      </c>
      <c r="C35" s="103"/>
      <c r="D35" s="114"/>
      <c r="E35" s="114"/>
      <c r="F35" s="300">
        <v>8</v>
      </c>
      <c r="G35" s="115" t="s">
        <v>47</v>
      </c>
      <c r="H35" s="154">
        <f>F35</f>
        <v>8</v>
      </c>
      <c r="I35" s="119"/>
      <c r="J35" s="103"/>
      <c r="K35" s="103"/>
    </row>
    <row r="36" spans="1:26" ht="12.75" customHeight="1" x14ac:dyDescent="0.2">
      <c r="A36" s="103"/>
      <c r="B36" s="126" t="s">
        <v>80</v>
      </c>
      <c r="C36" s="94"/>
      <c r="D36" s="127"/>
      <c r="E36" s="127"/>
      <c r="F36" s="127"/>
      <c r="G36" s="127"/>
      <c r="H36" s="101">
        <f>SUM(H26:H35)</f>
        <v>84.766849315068498</v>
      </c>
      <c r="I36" s="119"/>
      <c r="J36" s="103"/>
      <c r="K36" s="103"/>
    </row>
    <row r="37" spans="1:26" ht="12.75" customHeight="1" x14ac:dyDescent="0.2">
      <c r="A37" s="224" t="s">
        <v>81</v>
      </c>
      <c r="B37" s="224"/>
      <c r="C37" s="224"/>
      <c r="D37" s="224"/>
      <c r="E37" s="224"/>
      <c r="F37" s="224"/>
      <c r="G37" s="224"/>
      <c r="H37" s="224"/>
      <c r="I37" s="135"/>
      <c r="J37" s="134"/>
      <c r="K37" s="103"/>
    </row>
    <row r="38" spans="1:26" ht="12.75" customHeight="1" x14ac:dyDescent="0.2">
      <c r="A38" s="122" t="s">
        <v>82</v>
      </c>
      <c r="B38" s="225"/>
      <c r="C38" s="225"/>
      <c r="D38" s="225"/>
      <c r="E38" s="225"/>
      <c r="F38" s="225"/>
      <c r="G38" s="225"/>
      <c r="H38" s="225"/>
      <c r="I38" s="119"/>
      <c r="J38" s="103"/>
      <c r="K38" s="103"/>
    </row>
    <row r="39" spans="1:26" ht="12.75" customHeight="1" x14ac:dyDescent="0.2">
      <c r="A39" s="103"/>
      <c r="B39" s="225" t="s">
        <v>83</v>
      </c>
      <c r="C39" s="103"/>
      <c r="D39" s="301">
        <v>0.9</v>
      </c>
      <c r="E39" s="225" t="s">
        <v>84</v>
      </c>
      <c r="F39" s="103"/>
      <c r="G39" s="128"/>
      <c r="H39" s="102">
        <f>D39*H18</f>
        <v>135</v>
      </c>
      <c r="I39" s="119"/>
      <c r="J39" s="103"/>
      <c r="K39" s="103"/>
    </row>
    <row r="40" spans="1:26" ht="12.75" customHeight="1" x14ac:dyDescent="0.2">
      <c r="A40" s="50" t="s">
        <v>116</v>
      </c>
      <c r="B40" s="140"/>
      <c r="C40" s="139"/>
      <c r="D40" s="141"/>
      <c r="E40" s="140"/>
      <c r="F40" s="139"/>
      <c r="G40" s="142"/>
      <c r="H40" s="143"/>
      <c r="I40" s="144"/>
      <c r="J40" s="139"/>
      <c r="K40" s="103"/>
    </row>
    <row r="41" spans="1:26" ht="12.75" customHeight="1" x14ac:dyDescent="0.2">
      <c r="A41" s="103"/>
      <c r="B41" s="225" t="s">
        <v>85</v>
      </c>
      <c r="C41" s="103"/>
      <c r="D41" s="103"/>
      <c r="E41" s="103"/>
      <c r="F41" s="103"/>
      <c r="G41" s="103"/>
      <c r="H41" s="102">
        <f>(H23+H46+H36)/H19</f>
        <v>1.3725561643835618</v>
      </c>
      <c r="I41" s="119"/>
      <c r="J41" s="103"/>
      <c r="K41" s="103"/>
    </row>
    <row r="42" spans="1:26" ht="12.75" customHeight="1" x14ac:dyDescent="0.2">
      <c r="A42" s="224" t="s">
        <v>86</v>
      </c>
      <c r="B42" s="224"/>
      <c r="C42" s="224"/>
      <c r="D42" s="224"/>
      <c r="E42" s="224"/>
      <c r="F42" s="224"/>
      <c r="G42" s="224"/>
      <c r="H42" s="224"/>
      <c r="I42" s="135"/>
      <c r="J42" s="134"/>
      <c r="K42" s="103"/>
    </row>
    <row r="43" spans="1:26" ht="12.75" customHeight="1" x14ac:dyDescent="0.2">
      <c r="A43" s="103"/>
      <c r="B43" s="225" t="s">
        <v>87</v>
      </c>
      <c r="C43" s="103"/>
      <c r="D43" s="103"/>
      <c r="E43" s="103"/>
      <c r="F43" s="103"/>
      <c r="G43" s="103"/>
      <c r="H43" s="152">
        <f>H9</f>
        <v>440.00000000000006</v>
      </c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6" ht="12.75" customHeight="1" x14ac:dyDescent="0.2">
      <c r="A44" s="103"/>
      <c r="B44" s="225" t="s">
        <v>88</v>
      </c>
      <c r="C44" s="103"/>
      <c r="D44" s="103"/>
      <c r="E44" s="103"/>
      <c r="F44" s="103"/>
      <c r="G44" s="103"/>
      <c r="H44" s="152">
        <f>H16+H23+H36</f>
        <v>379.7668493150685</v>
      </c>
      <c r="I44" s="103"/>
      <c r="J44" s="103"/>
      <c r="K44" s="103"/>
    </row>
    <row r="45" spans="1:26" ht="12.75" customHeight="1" x14ac:dyDescent="0.2">
      <c r="A45" s="225" t="s">
        <v>89</v>
      </c>
      <c r="B45" s="103"/>
      <c r="C45" s="225"/>
      <c r="D45" s="225"/>
      <c r="E45" s="225"/>
      <c r="F45" s="225"/>
      <c r="G45" s="225" t="s">
        <v>47</v>
      </c>
      <c r="H45" s="102">
        <f>H43-H44</f>
        <v>60.233150684931559</v>
      </c>
      <c r="I45" s="119"/>
      <c r="J45" s="103"/>
      <c r="K45" s="103"/>
    </row>
    <row r="46" spans="1:26" ht="12.75" customHeight="1" x14ac:dyDescent="0.2">
      <c r="A46" s="103"/>
      <c r="B46" s="225" t="s">
        <v>90</v>
      </c>
      <c r="C46" s="103"/>
      <c r="D46" s="103"/>
      <c r="E46" s="103"/>
      <c r="F46" s="103"/>
      <c r="G46" s="103"/>
      <c r="H46" s="152">
        <f>H39</f>
        <v>135</v>
      </c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1:26" ht="12.75" customHeight="1" x14ac:dyDescent="0.2">
      <c r="A47" s="225" t="s">
        <v>91</v>
      </c>
      <c r="B47" s="103"/>
      <c r="C47" s="225"/>
      <c r="D47" s="225"/>
      <c r="E47" s="225"/>
      <c r="F47" s="225"/>
      <c r="G47" s="225" t="s">
        <v>47</v>
      </c>
      <c r="H47" s="102">
        <f>H45-H46</f>
        <v>-74.766849315068441</v>
      </c>
      <c r="I47" s="119"/>
      <c r="J47" s="103"/>
      <c r="K47" s="103"/>
    </row>
    <row r="48" spans="1:26" ht="12.75" customHeight="1" x14ac:dyDescent="0.2">
      <c r="A48" s="224" t="s">
        <v>92</v>
      </c>
      <c r="B48" s="224"/>
      <c r="C48" s="224"/>
      <c r="D48" s="224"/>
      <c r="E48" s="224"/>
      <c r="F48" s="224"/>
      <c r="G48" s="224"/>
      <c r="H48" s="133"/>
      <c r="I48" s="133"/>
      <c r="J48" s="224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2.75" customHeight="1" x14ac:dyDescent="0.2">
      <c r="A49" s="103"/>
      <c r="B49" s="225" t="s">
        <v>93</v>
      </c>
      <c r="C49" s="225"/>
      <c r="D49" s="103"/>
      <c r="E49" s="103"/>
      <c r="F49" s="103"/>
      <c r="G49" s="103"/>
      <c r="H49" s="155">
        <f>(H44+H46)/(D9/100)</f>
        <v>128.69171232876712</v>
      </c>
      <c r="I49" s="116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1:26" ht="12.75" customHeight="1" x14ac:dyDescent="0.2">
      <c r="A50" s="103"/>
      <c r="B50" s="225" t="s">
        <v>94</v>
      </c>
      <c r="C50" s="225"/>
      <c r="D50" s="103"/>
      <c r="E50" s="103"/>
      <c r="F50" s="103"/>
      <c r="G50" s="103"/>
      <c r="H50" s="155">
        <f>(H44+H46-H35)/(D9/100)</f>
        <v>126.69171232876712</v>
      </c>
      <c r="I50" s="103"/>
      <c r="J50" s="103"/>
      <c r="K50" s="103"/>
    </row>
    <row r="51" spans="1:26" ht="12.75" customHeight="1" x14ac:dyDescent="0.2">
      <c r="A51" s="225"/>
      <c r="B51" s="103"/>
      <c r="C51" s="225" t="s">
        <v>95</v>
      </c>
      <c r="D51" s="103"/>
      <c r="E51" s="103"/>
      <c r="F51" s="302">
        <v>100</v>
      </c>
      <c r="G51" s="225" t="s">
        <v>57</v>
      </c>
      <c r="H51" s="103"/>
      <c r="I51" s="119"/>
      <c r="J51" s="103"/>
      <c r="K51" s="103"/>
    </row>
    <row r="52" spans="1:26" ht="12.75" customHeight="1" x14ac:dyDescent="0.2">
      <c r="A52" s="103"/>
      <c r="B52" s="225" t="s">
        <v>96</v>
      </c>
      <c r="C52" s="103"/>
      <c r="D52" s="103"/>
      <c r="E52" s="103"/>
      <c r="F52" s="103"/>
      <c r="G52" s="103"/>
      <c r="H52" s="102">
        <f>(H9-H23-H36-H39-H15)/F51*100</f>
        <v>25.233150684931559</v>
      </c>
      <c r="I52" s="103"/>
      <c r="J52" s="103"/>
      <c r="K52" s="103"/>
    </row>
    <row r="53" spans="1:26" ht="12.75" customHeight="1" x14ac:dyDescent="0.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03"/>
    </row>
    <row r="54" spans="1:26" ht="12.75" customHeight="1" x14ac:dyDescent="0.25">
      <c r="A54" s="129"/>
      <c r="B54" s="305" t="s">
        <v>45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</row>
    <row r="55" spans="1:26" ht="9" customHeight="1" x14ac:dyDescent="0.25">
      <c r="A55" s="129"/>
      <c r="B55" s="130"/>
      <c r="C55" s="130"/>
      <c r="D55" s="130"/>
      <c r="E55" s="131"/>
      <c r="F55" s="130"/>
      <c r="G55" s="130"/>
      <c r="H55" s="130"/>
      <c r="I55" s="130"/>
      <c r="J55" s="130"/>
      <c r="K55" s="103"/>
    </row>
    <row r="56" spans="1:26" ht="24" customHeight="1" x14ac:dyDescent="0.2">
      <c r="A56" s="274"/>
      <c r="B56" s="271"/>
      <c r="C56" s="271"/>
      <c r="D56" s="271"/>
      <c r="E56" s="271"/>
      <c r="F56" s="271"/>
      <c r="G56" s="271"/>
      <c r="H56" s="271"/>
      <c r="I56" s="271"/>
      <c r="J56" s="271"/>
      <c r="K56" s="271"/>
    </row>
    <row r="57" spans="1:26" ht="12.75" customHeight="1" x14ac:dyDescent="0.2"/>
    <row r="58" spans="1:26" ht="12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26" ht="12.75" customHeight="1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26" ht="12.7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26" ht="12.75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26" ht="12.75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26" ht="12.7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26" ht="12.75" customHeight="1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ht="12.75" customHeight="1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12.75" customHeight="1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2.75" customHeight="1" x14ac:dyDescent="0.2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2.75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1" ht="12.75" customHeight="1" x14ac:dyDescent="0.2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ht="12.75" customHeight="1" x14ac:dyDescent="0.2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customHeight="1" x14ac:dyDescent="0.2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.75" customHeight="1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 customHeight="1" x14ac:dyDescent="0.2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1:11" ht="12.75" customHeight="1" x14ac:dyDescent="0.2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1:11" ht="12.75" customHeight="1" x14ac:dyDescent="0.2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ht="12.75" customHeight="1" x14ac:dyDescent="0.2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1" ht="12.75" customHeight="1" x14ac:dyDescent="0.2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1:11" ht="12.75" customHeight="1" x14ac:dyDescent="0.2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1:11" ht="12.75" customHeight="1" x14ac:dyDescent="0.2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1:11" ht="12.75" customHeight="1" x14ac:dyDescent="0.2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1:11" ht="12.75" customHeight="1" x14ac:dyDescent="0.2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1:11" ht="12.75" customHeight="1" x14ac:dyDescent="0.2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1:11" ht="12.75" customHeight="1" x14ac:dyDescent="0.2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1:11" ht="12.75" customHeight="1" x14ac:dyDescent="0.2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1:11" ht="12.75" customHeight="1" x14ac:dyDescent="0.2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12.75" customHeight="1" x14ac:dyDescent="0.2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1:11" ht="12.75" customHeight="1" x14ac:dyDescent="0.2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1:11" ht="12.75" customHeight="1" x14ac:dyDescent="0.2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1:11" ht="12.75" customHeight="1" x14ac:dyDescent="0.2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1:11" ht="12.75" customHeight="1" x14ac:dyDescent="0.2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1" ht="12.75" customHeight="1" x14ac:dyDescent="0.2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1:11" ht="12.75" customHeight="1" x14ac:dyDescent="0.2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1:11" ht="12.75" customHeight="1" x14ac:dyDescent="0.2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1:11" ht="12.75" customHeight="1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1:11" ht="12.75" customHeight="1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1" ht="12.75" customHeight="1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1:11" ht="12.75" customHeight="1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1:11" ht="12.75" customHeight="1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1:11" ht="12.75" customHeight="1" x14ac:dyDescent="0.2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1:11" ht="12.75" customHeight="1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1:11" ht="12.75" customHeight="1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1:11" ht="12.75" customHeight="1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1:11" ht="12.75" customHeight="1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1:11" ht="12.75" customHeight="1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1:11" ht="12.75" customHeight="1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1:11" ht="12.75" customHeight="1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1:11" ht="12.75" customHeight="1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1:11" ht="12.75" customHeight="1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1:11" ht="12.75" customHeight="1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1:11" ht="12.75" customHeight="1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1:11" ht="12.75" customHeight="1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1:11" ht="12.75" customHeight="1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1:11" ht="12.75" customHeight="1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1:11" ht="12.75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1:11" ht="12.75" customHeight="1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1:11" ht="12.75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1:11" ht="12.75" customHeight="1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1:11" ht="12.75" customHeight="1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1:11" ht="12.75" customHeight="1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1:11" ht="12.75" customHeight="1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1:11" ht="12.75" customHeight="1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1:11" ht="12.75" customHeight="1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1:11" ht="12.75" customHeight="1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1:11" ht="12.75" customHeight="1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1:11" ht="12.75" customHeight="1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1:11" ht="12.75" customHeight="1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1:11" ht="12.75" customHeight="1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1:11" ht="12.75" customHeight="1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1:11" ht="12.75" customHeight="1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1:11" ht="12.75" customHeight="1" x14ac:dyDescent="0.2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1:11" ht="12.75" customHeight="1" x14ac:dyDescent="0.2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1:11" ht="12.75" customHeight="1" x14ac:dyDescent="0.2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1:11" ht="12.75" customHeight="1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</row>
    <row r="134" spans="1:11" ht="12.75" customHeight="1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1:11" ht="12.75" customHeight="1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</row>
    <row r="136" spans="1:11" ht="12.75" customHeight="1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1:11" ht="12.75" customHeight="1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</row>
    <row r="138" spans="1:11" ht="12.75" customHeight="1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</row>
    <row r="139" spans="1:11" ht="12.75" customHeight="1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</row>
    <row r="140" spans="1:11" ht="12.75" customHeight="1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</row>
    <row r="141" spans="1:11" ht="12.75" customHeight="1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</row>
    <row r="142" spans="1:11" ht="12.75" customHeight="1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</row>
    <row r="143" spans="1:11" ht="12.75" customHeight="1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1:11" ht="12.75" customHeight="1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</row>
    <row r="145" spans="1:11" ht="12.75" customHeight="1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1:11" ht="12.75" customHeight="1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</row>
    <row r="147" spans="1:11" ht="12.75" customHeight="1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</row>
    <row r="148" spans="1:11" ht="12.75" customHeight="1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1:11" ht="12.75" customHeight="1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1:11" ht="12.75" customHeight="1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1:11" ht="12.75" customHeight="1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1:11" ht="12.75" customHeight="1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1:11" ht="12.75" customHeight="1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1:11" ht="12.75" customHeight="1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1:11" ht="12.75" customHeight="1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ht="12.75" customHeight="1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1:11" ht="12.75" customHeight="1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ht="12.75" customHeight="1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12.75" customHeight="1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1:11" ht="12.75" customHeight="1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</row>
    <row r="161" spans="1:11" ht="12.75" customHeight="1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1:11" ht="12.75" customHeight="1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</row>
    <row r="163" spans="1:11" ht="12.75" customHeight="1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</row>
    <row r="164" spans="1:11" ht="12.75" customHeight="1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</row>
    <row r="165" spans="1:11" ht="12.75" customHeight="1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1:11" ht="12.75" customHeight="1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</row>
    <row r="167" spans="1:11" ht="12.75" customHeight="1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</row>
    <row r="168" spans="1:11" ht="12.75" customHeight="1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</row>
    <row r="169" spans="1:11" ht="12.75" customHeight="1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</row>
    <row r="170" spans="1:11" ht="12.75" customHeight="1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1:11" ht="12.75" customHeight="1" x14ac:dyDescent="0.2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</row>
    <row r="172" spans="1:11" ht="12.75" customHeight="1" x14ac:dyDescent="0.2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1:11" ht="12.75" customHeight="1" x14ac:dyDescent="0.2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</row>
    <row r="174" spans="1:11" ht="12.75" customHeight="1" x14ac:dyDescent="0.2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</row>
    <row r="175" spans="1:11" ht="12.75" customHeight="1" x14ac:dyDescent="0.2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1:11" ht="12.75" customHeight="1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</row>
    <row r="177" spans="1:11" ht="12.75" customHeight="1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</row>
    <row r="178" spans="1:11" ht="12.75" customHeight="1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</row>
    <row r="179" spans="1:11" ht="12.75" customHeight="1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</row>
    <row r="180" spans="1:11" ht="12.75" customHeight="1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</row>
    <row r="181" spans="1:11" ht="12.75" customHeight="1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1:11" ht="12.75" customHeight="1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</row>
    <row r="183" spans="1:11" ht="12.75" customHeight="1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</row>
    <row r="184" spans="1:11" ht="12.75" customHeight="1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</row>
    <row r="185" spans="1:11" ht="12.75" customHeight="1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</row>
    <row r="186" spans="1:11" ht="12.75" customHeight="1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</row>
    <row r="187" spans="1:11" ht="12.75" customHeight="1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</row>
    <row r="188" spans="1:11" ht="12.75" customHeight="1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</row>
    <row r="189" spans="1:11" ht="12.75" customHeight="1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</row>
    <row r="190" spans="1:11" ht="12.75" customHeight="1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1:11" ht="12.75" customHeight="1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1:11" ht="12.75" customHeight="1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1:11" ht="12.75" customHeight="1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</row>
    <row r="194" spans="1:11" ht="12.75" customHeight="1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</row>
    <row r="195" spans="1:11" ht="12.75" customHeight="1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</row>
    <row r="196" spans="1:11" ht="12.75" customHeight="1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1:11" ht="12.75" customHeight="1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</row>
    <row r="198" spans="1:11" ht="12.75" customHeight="1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</row>
    <row r="199" spans="1:11" ht="12.75" customHeight="1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</row>
    <row r="200" spans="1:11" ht="12.75" customHeight="1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</row>
    <row r="201" spans="1:11" ht="12.75" customHeight="1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</row>
    <row r="202" spans="1:11" ht="12.75" customHeight="1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</row>
    <row r="203" spans="1:11" ht="12.75" customHeight="1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</row>
    <row r="204" spans="1:11" ht="12.75" customHeight="1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1:11" ht="12.75" customHeight="1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</row>
    <row r="206" spans="1:11" ht="12.75" customHeight="1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</row>
    <row r="207" spans="1:11" ht="12.75" customHeight="1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</row>
    <row r="208" spans="1:11" ht="12.75" customHeight="1" x14ac:dyDescent="0.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</row>
    <row r="209" spans="1:11" ht="12.75" customHeight="1" x14ac:dyDescent="0.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</row>
    <row r="210" spans="1:11" ht="12.75" customHeight="1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</row>
    <row r="211" spans="1:11" ht="12.75" customHeight="1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</row>
    <row r="212" spans="1:11" ht="12.75" customHeight="1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</row>
    <row r="213" spans="1:11" ht="12.75" customHeight="1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</row>
    <row r="214" spans="1:11" ht="12.75" customHeight="1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</row>
    <row r="215" spans="1:11" ht="12.75" customHeight="1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</row>
    <row r="216" spans="1:11" ht="12.75" customHeight="1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</row>
    <row r="217" spans="1:11" ht="12.75" customHeight="1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</row>
    <row r="218" spans="1:11" ht="12.75" customHeight="1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</row>
    <row r="219" spans="1:11" ht="12.75" customHeight="1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</row>
    <row r="220" spans="1:11" ht="12.75" customHeight="1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</row>
    <row r="221" spans="1:11" ht="12.75" customHeight="1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</row>
    <row r="222" spans="1:11" ht="12.75" customHeight="1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</row>
    <row r="223" spans="1:11" ht="12.75" customHeight="1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</row>
    <row r="224" spans="1:11" ht="12.75" customHeight="1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</row>
    <row r="225" spans="1:11" ht="12.75" customHeight="1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</row>
    <row r="226" spans="1:11" ht="12.75" customHeight="1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</row>
    <row r="227" spans="1:11" ht="12.75" customHeight="1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</row>
    <row r="228" spans="1:11" ht="12.75" customHeight="1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</row>
    <row r="229" spans="1:11" ht="12.75" customHeight="1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</row>
    <row r="230" spans="1:11" ht="12.75" customHeight="1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</row>
    <row r="231" spans="1:11" ht="12.75" customHeight="1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</row>
    <row r="232" spans="1:11" ht="12.75" customHeight="1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</row>
    <row r="233" spans="1:11" ht="12.75" customHeight="1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</row>
    <row r="234" spans="1:11" ht="12.75" customHeight="1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</row>
    <row r="235" spans="1:11" ht="12.75" customHeight="1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</row>
    <row r="236" spans="1:11" ht="12.75" customHeight="1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1:11" ht="12.75" customHeight="1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</row>
    <row r="238" spans="1:11" ht="12.75" customHeight="1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</row>
    <row r="239" spans="1:11" ht="12.75" customHeight="1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</row>
    <row r="240" spans="1:11" ht="12.75" customHeight="1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</row>
    <row r="241" spans="1:11" ht="12.75" customHeight="1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</row>
    <row r="242" spans="1:11" ht="12.75" customHeight="1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</row>
    <row r="243" spans="1:11" ht="12.75" customHeight="1" x14ac:dyDescent="0.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</row>
    <row r="244" spans="1:11" ht="12.75" customHeight="1" x14ac:dyDescent="0.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</row>
    <row r="245" spans="1:11" ht="12.75" customHeight="1" x14ac:dyDescent="0.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</row>
    <row r="246" spans="1:11" ht="12.75" customHeight="1" x14ac:dyDescent="0.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</row>
    <row r="247" spans="1:11" ht="12.75" customHeight="1" x14ac:dyDescent="0.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</row>
    <row r="248" spans="1:11" ht="12.75" customHeight="1" x14ac:dyDescent="0.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</row>
    <row r="249" spans="1:11" ht="12.75" customHeight="1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</row>
    <row r="250" spans="1:11" ht="12.75" customHeight="1" x14ac:dyDescent="0.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</row>
    <row r="251" spans="1:11" ht="12.75" customHeight="1" x14ac:dyDescent="0.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</row>
    <row r="252" spans="1:11" ht="12.75" customHeight="1" x14ac:dyDescent="0.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</row>
    <row r="253" spans="1:11" ht="12.75" customHeight="1" x14ac:dyDescent="0.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</row>
    <row r="254" spans="1:11" ht="12.75" customHeight="1" x14ac:dyDescent="0.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</row>
    <row r="255" spans="1:11" ht="12.75" customHeight="1" x14ac:dyDescent="0.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</row>
    <row r="256" spans="1:11" ht="12.75" customHeight="1" x14ac:dyDescent="0.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</row>
    <row r="257" spans="1:11" ht="12.75" customHeight="1" x14ac:dyDescent="0.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</row>
    <row r="258" spans="1:11" ht="12.75" customHeight="1" x14ac:dyDescent="0.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</row>
    <row r="259" spans="1:11" ht="12.75" customHeight="1" x14ac:dyDescent="0.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</row>
    <row r="260" spans="1:11" ht="12.75" customHeight="1" x14ac:dyDescent="0.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</row>
    <row r="261" spans="1:11" ht="12.75" customHeight="1" x14ac:dyDescent="0.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</row>
    <row r="262" spans="1:11" ht="12.75" customHeight="1" x14ac:dyDescent="0.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</row>
    <row r="263" spans="1:11" ht="12.75" customHeight="1" x14ac:dyDescent="0.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</row>
    <row r="264" spans="1:11" ht="12.75" customHeight="1" x14ac:dyDescent="0.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</row>
    <row r="265" spans="1:11" ht="12.75" customHeight="1" x14ac:dyDescent="0.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</row>
    <row r="266" spans="1:11" ht="12.75" customHeight="1" x14ac:dyDescent="0.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</row>
    <row r="267" spans="1:11" ht="12.75" customHeight="1" x14ac:dyDescent="0.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</row>
    <row r="268" spans="1:11" ht="12.75" customHeight="1" x14ac:dyDescent="0.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</row>
    <row r="269" spans="1:11" ht="12.75" customHeight="1" x14ac:dyDescent="0.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</row>
    <row r="270" spans="1:11" ht="12.75" customHeight="1" x14ac:dyDescent="0.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</row>
    <row r="271" spans="1:11" ht="12.75" customHeight="1" x14ac:dyDescent="0.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</row>
    <row r="272" spans="1:11" ht="12.75" customHeight="1" x14ac:dyDescent="0.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</row>
    <row r="273" spans="1:11" ht="12.75" customHeight="1" x14ac:dyDescent="0.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</row>
    <row r="274" spans="1:11" ht="12.75" customHeight="1" x14ac:dyDescent="0.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</row>
    <row r="275" spans="1:11" ht="12.75" customHeight="1" x14ac:dyDescent="0.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</row>
    <row r="276" spans="1:11" ht="12.75" customHeight="1" x14ac:dyDescent="0.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</row>
    <row r="277" spans="1:11" ht="12.75" customHeight="1" x14ac:dyDescent="0.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</row>
    <row r="278" spans="1:11" ht="12.75" customHeight="1" x14ac:dyDescent="0.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</row>
    <row r="279" spans="1:11" ht="12.75" customHeight="1" x14ac:dyDescent="0.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</row>
    <row r="280" spans="1:11" ht="12.75" customHeight="1" x14ac:dyDescent="0.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</row>
    <row r="281" spans="1:11" ht="12.75" customHeight="1" x14ac:dyDescent="0.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</row>
    <row r="282" spans="1:11" ht="12.75" customHeight="1" x14ac:dyDescent="0.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</row>
    <row r="283" spans="1:11" ht="12.75" customHeight="1" x14ac:dyDescent="0.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</row>
    <row r="284" spans="1:11" ht="12.75" customHeight="1" x14ac:dyDescent="0.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</row>
    <row r="285" spans="1:11" ht="12.75" customHeight="1" x14ac:dyDescent="0.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</row>
    <row r="286" spans="1:11" ht="12.75" customHeight="1" x14ac:dyDescent="0.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</row>
    <row r="287" spans="1:11" ht="12.75" customHeight="1" x14ac:dyDescent="0.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</row>
    <row r="288" spans="1:11" ht="12.75" customHeight="1" x14ac:dyDescent="0.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</row>
    <row r="289" spans="1:11" ht="12.75" customHeight="1" x14ac:dyDescent="0.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</row>
    <row r="290" spans="1:11" ht="12.75" customHeight="1" x14ac:dyDescent="0.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</row>
    <row r="291" spans="1:11" ht="12.75" customHeight="1" x14ac:dyDescent="0.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</row>
    <row r="292" spans="1:11" ht="12.75" customHeight="1" x14ac:dyDescent="0.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1:11" ht="12.75" customHeight="1" x14ac:dyDescent="0.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</row>
    <row r="294" spans="1:11" ht="12.75" customHeight="1" x14ac:dyDescent="0.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</row>
    <row r="295" spans="1:11" ht="12.75" customHeight="1" x14ac:dyDescent="0.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</row>
    <row r="296" spans="1:11" ht="12.75" customHeight="1" x14ac:dyDescent="0.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</row>
    <row r="297" spans="1:11" ht="12.75" customHeight="1" x14ac:dyDescent="0.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</row>
    <row r="298" spans="1:11" ht="12.75" customHeight="1" x14ac:dyDescent="0.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</row>
    <row r="299" spans="1:11" ht="12.75" customHeight="1" x14ac:dyDescent="0.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</row>
    <row r="300" spans="1:11" ht="12.75" customHeight="1" x14ac:dyDescent="0.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</row>
    <row r="301" spans="1:11" ht="12.75" customHeight="1" x14ac:dyDescent="0.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</row>
    <row r="302" spans="1:11" ht="12.75" customHeight="1" x14ac:dyDescent="0.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</row>
    <row r="303" spans="1:11" ht="12.75" customHeight="1" x14ac:dyDescent="0.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</row>
    <row r="304" spans="1:11" ht="12.75" customHeight="1" x14ac:dyDescent="0.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</row>
    <row r="305" spans="1:11" ht="12.75" customHeight="1" x14ac:dyDescent="0.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</row>
    <row r="306" spans="1:11" ht="12.75" customHeight="1" x14ac:dyDescent="0.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</row>
    <row r="307" spans="1:11" ht="12.75" customHeight="1" x14ac:dyDescent="0.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</row>
    <row r="308" spans="1:11" ht="12.75" customHeight="1" x14ac:dyDescent="0.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</row>
    <row r="309" spans="1:11" ht="12.75" customHeight="1" x14ac:dyDescent="0.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</row>
    <row r="310" spans="1:11" ht="12.75" customHeight="1" x14ac:dyDescent="0.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</row>
    <row r="311" spans="1:11" ht="12.75" customHeight="1" x14ac:dyDescent="0.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</row>
    <row r="312" spans="1:11" ht="12.75" customHeight="1" x14ac:dyDescent="0.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</row>
    <row r="313" spans="1:11" ht="12.75" customHeight="1" x14ac:dyDescent="0.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</row>
    <row r="314" spans="1:11" ht="12.75" customHeight="1" x14ac:dyDescent="0.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</row>
    <row r="315" spans="1:11" ht="12.75" customHeight="1" x14ac:dyDescent="0.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</row>
    <row r="316" spans="1:11" ht="12.75" customHeight="1" x14ac:dyDescent="0.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</row>
    <row r="317" spans="1:11" ht="12.75" customHeight="1" x14ac:dyDescent="0.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</row>
    <row r="318" spans="1:11" ht="12.75" customHeight="1" x14ac:dyDescent="0.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</row>
    <row r="319" spans="1:11" ht="12.75" customHeight="1" x14ac:dyDescent="0.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</row>
    <row r="320" spans="1:11" ht="12.75" customHeight="1" x14ac:dyDescent="0.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</row>
    <row r="321" spans="1:11" ht="12.75" customHeight="1" x14ac:dyDescent="0.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</row>
    <row r="322" spans="1:11" ht="12.75" customHeight="1" x14ac:dyDescent="0.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</row>
    <row r="323" spans="1:11" ht="12.75" customHeight="1" x14ac:dyDescent="0.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</row>
    <row r="324" spans="1:11" ht="12.75" customHeight="1" x14ac:dyDescent="0.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</row>
    <row r="325" spans="1:11" ht="12.75" customHeight="1" x14ac:dyDescent="0.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</row>
    <row r="326" spans="1:11" ht="12.75" customHeight="1" x14ac:dyDescent="0.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</row>
    <row r="327" spans="1:11" ht="12.75" customHeight="1" x14ac:dyDescent="0.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</row>
    <row r="328" spans="1:11" ht="12.75" customHeight="1" x14ac:dyDescent="0.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</row>
    <row r="329" spans="1:11" ht="12.75" customHeight="1" x14ac:dyDescent="0.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</row>
    <row r="330" spans="1:11" ht="12.75" customHeight="1" x14ac:dyDescent="0.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</row>
    <row r="331" spans="1:11" ht="12.75" customHeight="1" x14ac:dyDescent="0.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</row>
    <row r="332" spans="1:11" ht="12.75" customHeight="1" x14ac:dyDescent="0.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</row>
    <row r="333" spans="1:11" ht="12.75" customHeight="1" x14ac:dyDescent="0.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</row>
    <row r="334" spans="1:11" ht="12.75" customHeight="1" x14ac:dyDescent="0.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</row>
    <row r="335" spans="1:11" ht="12.75" customHeight="1" x14ac:dyDescent="0.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</row>
    <row r="336" spans="1:11" ht="12.75" customHeight="1" x14ac:dyDescent="0.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</row>
    <row r="337" spans="1:11" ht="12.75" customHeight="1" x14ac:dyDescent="0.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</row>
    <row r="338" spans="1:11" ht="12.75" customHeight="1" x14ac:dyDescent="0.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</row>
    <row r="339" spans="1:11" ht="12.75" customHeight="1" x14ac:dyDescent="0.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</row>
    <row r="340" spans="1:11" ht="12.75" customHeight="1" x14ac:dyDescent="0.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</row>
    <row r="341" spans="1:11" ht="12.75" customHeight="1" x14ac:dyDescent="0.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</row>
    <row r="342" spans="1:11" ht="12.75" customHeight="1" x14ac:dyDescent="0.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</row>
    <row r="343" spans="1:11" ht="12.75" customHeight="1" x14ac:dyDescent="0.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</row>
    <row r="344" spans="1:11" ht="12.75" customHeight="1" x14ac:dyDescent="0.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</row>
    <row r="345" spans="1:11" ht="12.75" customHeight="1" x14ac:dyDescent="0.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</row>
    <row r="346" spans="1:11" ht="12.75" customHeight="1" x14ac:dyDescent="0.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</row>
    <row r="347" spans="1:11" ht="12.75" customHeight="1" x14ac:dyDescent="0.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</row>
    <row r="348" spans="1:11" ht="12.75" customHeight="1" x14ac:dyDescent="0.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</row>
    <row r="349" spans="1:11" ht="12.75" customHeight="1" x14ac:dyDescent="0.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</row>
    <row r="350" spans="1:11" ht="12.75" customHeight="1" x14ac:dyDescent="0.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</row>
    <row r="351" spans="1:11" ht="12.75" customHeight="1" x14ac:dyDescent="0.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</row>
    <row r="352" spans="1:11" ht="12.75" customHeight="1" x14ac:dyDescent="0.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</row>
    <row r="353" spans="1:11" ht="12.75" customHeight="1" x14ac:dyDescent="0.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</row>
    <row r="354" spans="1:11" ht="12.75" customHeight="1" x14ac:dyDescent="0.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</row>
    <row r="355" spans="1:11" ht="12.75" customHeight="1" x14ac:dyDescent="0.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</row>
    <row r="356" spans="1:11" ht="12.75" customHeight="1" x14ac:dyDescent="0.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</row>
    <row r="357" spans="1:11" ht="12.75" customHeight="1" x14ac:dyDescent="0.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</row>
    <row r="358" spans="1:11" ht="12.75" customHeight="1" x14ac:dyDescent="0.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1:11" ht="12.75" customHeight="1" x14ac:dyDescent="0.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</row>
    <row r="360" spans="1:11" ht="12.75" customHeight="1" x14ac:dyDescent="0.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</row>
    <row r="361" spans="1:11" ht="12.75" customHeight="1" x14ac:dyDescent="0.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</row>
    <row r="362" spans="1:11" ht="12.75" customHeight="1" x14ac:dyDescent="0.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</row>
    <row r="363" spans="1:11" ht="12.75" customHeight="1" x14ac:dyDescent="0.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</row>
    <row r="364" spans="1:11" ht="12.75" customHeight="1" x14ac:dyDescent="0.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</row>
    <row r="365" spans="1:11" ht="12.75" customHeight="1" x14ac:dyDescent="0.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1:11" ht="12.75" customHeight="1" x14ac:dyDescent="0.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</row>
    <row r="367" spans="1:11" ht="12.75" customHeight="1" x14ac:dyDescent="0.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1:11" ht="12.75" customHeight="1" x14ac:dyDescent="0.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</row>
    <row r="369" spans="1:11" ht="12.75" customHeight="1" x14ac:dyDescent="0.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1:11" ht="12.75" customHeight="1" x14ac:dyDescent="0.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1:11" ht="12.75" customHeight="1" x14ac:dyDescent="0.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</row>
    <row r="372" spans="1:11" ht="12.75" customHeight="1" x14ac:dyDescent="0.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</row>
    <row r="373" spans="1:11" ht="12.75" customHeight="1" x14ac:dyDescent="0.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1:11" ht="12.75" customHeight="1" x14ac:dyDescent="0.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</row>
    <row r="375" spans="1:11" ht="12.75" customHeight="1" x14ac:dyDescent="0.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</row>
    <row r="376" spans="1:11" ht="12.75" customHeight="1" x14ac:dyDescent="0.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1:11" ht="12.75" customHeight="1" x14ac:dyDescent="0.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</row>
    <row r="378" spans="1:11" ht="12.75" customHeight="1" x14ac:dyDescent="0.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</row>
    <row r="379" spans="1:11" ht="12.75" customHeight="1" x14ac:dyDescent="0.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</row>
    <row r="380" spans="1:11" ht="12.75" customHeight="1" x14ac:dyDescent="0.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1:11" ht="12.75" customHeight="1" x14ac:dyDescent="0.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</row>
    <row r="382" spans="1:11" ht="12.75" customHeight="1" x14ac:dyDescent="0.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</row>
    <row r="383" spans="1:11" ht="12.75" customHeight="1" x14ac:dyDescent="0.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1:11" ht="12.75" customHeight="1" x14ac:dyDescent="0.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</row>
    <row r="385" spans="1:11" ht="12.75" customHeight="1" x14ac:dyDescent="0.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</row>
    <row r="386" spans="1:11" ht="12.75" customHeight="1" x14ac:dyDescent="0.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</row>
    <row r="387" spans="1:11" ht="12.75" customHeight="1" x14ac:dyDescent="0.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</row>
    <row r="388" spans="1:11" ht="12.75" customHeight="1" x14ac:dyDescent="0.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</row>
    <row r="389" spans="1:11" ht="12.75" customHeight="1" x14ac:dyDescent="0.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</row>
    <row r="390" spans="1:11" ht="12.75" customHeight="1" x14ac:dyDescent="0.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1:11" ht="12.75" customHeight="1" x14ac:dyDescent="0.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</row>
    <row r="392" spans="1:11" ht="12.75" customHeight="1" x14ac:dyDescent="0.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</row>
    <row r="393" spans="1:11" ht="12.75" customHeight="1" x14ac:dyDescent="0.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</row>
    <row r="394" spans="1:11" ht="12.75" customHeight="1" x14ac:dyDescent="0.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</row>
    <row r="395" spans="1:11" ht="12.75" customHeight="1" x14ac:dyDescent="0.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</row>
    <row r="396" spans="1:11" ht="12.75" customHeight="1" x14ac:dyDescent="0.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</row>
    <row r="397" spans="1:11" ht="12.75" customHeight="1" x14ac:dyDescent="0.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1:11" ht="12.75" customHeight="1" x14ac:dyDescent="0.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</row>
    <row r="399" spans="1:11" ht="12.75" customHeight="1" x14ac:dyDescent="0.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</row>
    <row r="400" spans="1:11" ht="12.75" customHeight="1" x14ac:dyDescent="0.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1:11" ht="12.75" customHeight="1" x14ac:dyDescent="0.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1:11" ht="12.75" customHeight="1" x14ac:dyDescent="0.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</row>
    <row r="403" spans="1:11" ht="12.75" customHeight="1" x14ac:dyDescent="0.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</row>
    <row r="404" spans="1:11" ht="12.75" customHeight="1" x14ac:dyDescent="0.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</row>
    <row r="405" spans="1:11" ht="12.75" customHeight="1" x14ac:dyDescent="0.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</row>
    <row r="406" spans="1:11" ht="12.75" customHeight="1" x14ac:dyDescent="0.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</row>
    <row r="407" spans="1:11" ht="12.75" customHeight="1" x14ac:dyDescent="0.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1:11" ht="12.75" customHeight="1" x14ac:dyDescent="0.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</row>
    <row r="409" spans="1:11" ht="12.75" customHeight="1" x14ac:dyDescent="0.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</row>
    <row r="410" spans="1:11" ht="12.75" customHeight="1" x14ac:dyDescent="0.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</row>
    <row r="411" spans="1:11" ht="12.75" customHeight="1" x14ac:dyDescent="0.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</row>
    <row r="412" spans="1:11" ht="12.75" customHeight="1" x14ac:dyDescent="0.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</row>
    <row r="413" spans="1:11" ht="12.75" customHeight="1" x14ac:dyDescent="0.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</row>
    <row r="414" spans="1:11" ht="12.75" customHeight="1" x14ac:dyDescent="0.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</row>
    <row r="415" spans="1:11" ht="12.75" customHeight="1" x14ac:dyDescent="0.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</row>
    <row r="416" spans="1:11" ht="12.75" customHeight="1" x14ac:dyDescent="0.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</row>
    <row r="417" spans="1:11" ht="12.75" customHeight="1" x14ac:dyDescent="0.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</row>
    <row r="418" spans="1:11" ht="12.75" customHeight="1" x14ac:dyDescent="0.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</row>
    <row r="419" spans="1:11" ht="12.75" customHeight="1" x14ac:dyDescent="0.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</row>
    <row r="420" spans="1:11" ht="12.75" customHeight="1" x14ac:dyDescent="0.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</row>
    <row r="421" spans="1:11" ht="12.75" customHeight="1" x14ac:dyDescent="0.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</row>
    <row r="422" spans="1:11" ht="12.75" customHeight="1" x14ac:dyDescent="0.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</row>
    <row r="423" spans="1:11" ht="12.75" customHeight="1" x14ac:dyDescent="0.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</row>
    <row r="424" spans="1:11" ht="12.75" customHeight="1" x14ac:dyDescent="0.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</row>
    <row r="425" spans="1:11" ht="12.75" customHeight="1" x14ac:dyDescent="0.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</row>
    <row r="426" spans="1:11" ht="12.75" customHeight="1" x14ac:dyDescent="0.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</row>
    <row r="427" spans="1:11" ht="12.75" customHeight="1" x14ac:dyDescent="0.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</row>
    <row r="428" spans="1:11" ht="12.75" customHeight="1" x14ac:dyDescent="0.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</row>
    <row r="429" spans="1:11" ht="12.75" customHeight="1" x14ac:dyDescent="0.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</row>
    <row r="430" spans="1:11" ht="12.75" customHeight="1" x14ac:dyDescent="0.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</row>
    <row r="431" spans="1:11" ht="12.75" customHeight="1" x14ac:dyDescent="0.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</row>
    <row r="432" spans="1:11" ht="12.75" customHeight="1" x14ac:dyDescent="0.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</row>
    <row r="433" spans="1:11" ht="12.75" customHeight="1" x14ac:dyDescent="0.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</row>
    <row r="434" spans="1:11" ht="12.75" customHeight="1" x14ac:dyDescent="0.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</row>
    <row r="435" spans="1:11" ht="12.75" customHeight="1" x14ac:dyDescent="0.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</row>
    <row r="436" spans="1:11" ht="12.75" customHeight="1" x14ac:dyDescent="0.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</row>
    <row r="437" spans="1:11" ht="12.75" customHeight="1" x14ac:dyDescent="0.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</row>
    <row r="438" spans="1:11" ht="12.75" customHeight="1" x14ac:dyDescent="0.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</row>
    <row r="439" spans="1:11" ht="12.75" customHeight="1" x14ac:dyDescent="0.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</row>
    <row r="440" spans="1:11" ht="12.75" customHeight="1" x14ac:dyDescent="0.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</row>
    <row r="441" spans="1:11" ht="12.75" customHeight="1" x14ac:dyDescent="0.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</row>
    <row r="442" spans="1:11" ht="12.75" customHeight="1" x14ac:dyDescent="0.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</row>
    <row r="443" spans="1:11" ht="12.75" customHeight="1" x14ac:dyDescent="0.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</row>
    <row r="444" spans="1:11" ht="12.75" customHeight="1" x14ac:dyDescent="0.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</row>
    <row r="445" spans="1:11" ht="12.75" customHeight="1" x14ac:dyDescent="0.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</row>
    <row r="446" spans="1:11" ht="12.75" customHeight="1" x14ac:dyDescent="0.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</row>
    <row r="447" spans="1:11" ht="12.75" customHeight="1" x14ac:dyDescent="0.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</row>
    <row r="448" spans="1:11" ht="12.75" customHeight="1" x14ac:dyDescent="0.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</row>
    <row r="449" spans="1:11" ht="12.75" customHeight="1" x14ac:dyDescent="0.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</row>
    <row r="450" spans="1:11" ht="12.75" customHeight="1" x14ac:dyDescent="0.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</row>
    <row r="451" spans="1:11" ht="12.75" customHeight="1" x14ac:dyDescent="0.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</row>
    <row r="452" spans="1:11" ht="12.75" customHeight="1" x14ac:dyDescent="0.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</row>
    <row r="453" spans="1:11" ht="12.75" customHeight="1" x14ac:dyDescent="0.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</row>
    <row r="454" spans="1:11" ht="12.75" customHeight="1" x14ac:dyDescent="0.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</row>
    <row r="455" spans="1:11" ht="12.75" customHeight="1" x14ac:dyDescent="0.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</row>
    <row r="456" spans="1:11" ht="12.75" customHeight="1" x14ac:dyDescent="0.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</row>
    <row r="457" spans="1:11" ht="12.75" customHeight="1" x14ac:dyDescent="0.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</row>
    <row r="458" spans="1:11" ht="12.75" customHeight="1" x14ac:dyDescent="0.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</row>
    <row r="459" spans="1:11" ht="12.75" customHeight="1" x14ac:dyDescent="0.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</row>
    <row r="460" spans="1:11" ht="12.75" customHeight="1" x14ac:dyDescent="0.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</row>
    <row r="461" spans="1:11" ht="12.75" customHeight="1" x14ac:dyDescent="0.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</row>
    <row r="462" spans="1:11" ht="12.75" customHeight="1" x14ac:dyDescent="0.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</row>
    <row r="463" spans="1:11" ht="12.75" customHeight="1" x14ac:dyDescent="0.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</row>
    <row r="464" spans="1:11" ht="12.75" customHeight="1" x14ac:dyDescent="0.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</row>
    <row r="465" spans="1:11" ht="12.75" customHeight="1" x14ac:dyDescent="0.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</row>
    <row r="466" spans="1:11" ht="12.75" customHeight="1" x14ac:dyDescent="0.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</row>
    <row r="467" spans="1:11" ht="12.75" customHeight="1" x14ac:dyDescent="0.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</row>
    <row r="468" spans="1:11" ht="12.75" customHeight="1" x14ac:dyDescent="0.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</row>
    <row r="469" spans="1:11" ht="12.75" customHeight="1" x14ac:dyDescent="0.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</row>
    <row r="470" spans="1:11" ht="12.75" customHeight="1" x14ac:dyDescent="0.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</row>
    <row r="471" spans="1:11" ht="12.75" customHeight="1" x14ac:dyDescent="0.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</row>
    <row r="472" spans="1:11" ht="12.75" customHeight="1" x14ac:dyDescent="0.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</row>
    <row r="473" spans="1:11" ht="12.75" customHeight="1" x14ac:dyDescent="0.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</row>
    <row r="474" spans="1:11" ht="12.75" customHeight="1" x14ac:dyDescent="0.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</row>
    <row r="475" spans="1:11" ht="12.75" customHeight="1" x14ac:dyDescent="0.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</row>
    <row r="476" spans="1:11" ht="12.75" customHeight="1" x14ac:dyDescent="0.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</row>
    <row r="477" spans="1:11" ht="12.75" customHeight="1" x14ac:dyDescent="0.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</row>
    <row r="478" spans="1:11" ht="12.75" customHeight="1" x14ac:dyDescent="0.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</row>
    <row r="479" spans="1:11" ht="12.75" customHeight="1" x14ac:dyDescent="0.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</row>
    <row r="480" spans="1:11" ht="12.75" customHeight="1" x14ac:dyDescent="0.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</row>
    <row r="481" spans="1:11" ht="12.75" customHeight="1" x14ac:dyDescent="0.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</row>
    <row r="482" spans="1:11" ht="12.75" customHeight="1" x14ac:dyDescent="0.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</row>
    <row r="483" spans="1:11" ht="12.75" customHeight="1" x14ac:dyDescent="0.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</row>
    <row r="484" spans="1:11" ht="12.75" customHeight="1" x14ac:dyDescent="0.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</row>
    <row r="485" spans="1:11" ht="12.75" customHeight="1" x14ac:dyDescent="0.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</row>
    <row r="486" spans="1:11" ht="12.75" customHeight="1" x14ac:dyDescent="0.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</row>
    <row r="487" spans="1:11" ht="12.75" customHeight="1" x14ac:dyDescent="0.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</row>
    <row r="488" spans="1:11" ht="12.75" customHeight="1" x14ac:dyDescent="0.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</row>
    <row r="489" spans="1:11" ht="12.75" customHeight="1" x14ac:dyDescent="0.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</row>
    <row r="490" spans="1:11" ht="12.75" customHeight="1" x14ac:dyDescent="0.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</row>
    <row r="491" spans="1:11" ht="12.75" customHeight="1" x14ac:dyDescent="0.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</row>
    <row r="492" spans="1:11" ht="12.75" customHeight="1" x14ac:dyDescent="0.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</row>
    <row r="493" spans="1:11" ht="12.75" customHeight="1" x14ac:dyDescent="0.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</row>
    <row r="494" spans="1:11" ht="12.75" customHeight="1" x14ac:dyDescent="0.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</row>
    <row r="495" spans="1:11" ht="12.75" customHeight="1" x14ac:dyDescent="0.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</row>
    <row r="496" spans="1:11" ht="12.75" customHeight="1" x14ac:dyDescent="0.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</row>
    <row r="497" spans="1:11" ht="12.75" customHeight="1" x14ac:dyDescent="0.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</row>
    <row r="498" spans="1:11" ht="12.75" customHeight="1" x14ac:dyDescent="0.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</row>
    <row r="499" spans="1:11" ht="12.75" customHeight="1" x14ac:dyDescent="0.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</row>
    <row r="500" spans="1:11" ht="12.75" customHeight="1" x14ac:dyDescent="0.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</row>
    <row r="501" spans="1:11" ht="12.75" customHeight="1" x14ac:dyDescent="0.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</row>
    <row r="502" spans="1:11" ht="12.75" customHeight="1" x14ac:dyDescent="0.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</row>
    <row r="503" spans="1:11" ht="12.75" customHeight="1" x14ac:dyDescent="0.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</row>
    <row r="504" spans="1:11" ht="12.75" customHeight="1" x14ac:dyDescent="0.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</row>
    <row r="505" spans="1:11" ht="12.75" customHeight="1" x14ac:dyDescent="0.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</row>
    <row r="506" spans="1:11" ht="12.75" customHeight="1" x14ac:dyDescent="0.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</row>
    <row r="507" spans="1:11" ht="12.75" customHeight="1" x14ac:dyDescent="0.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</row>
    <row r="508" spans="1:11" ht="12.75" customHeight="1" x14ac:dyDescent="0.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</row>
    <row r="509" spans="1:11" ht="12.75" customHeight="1" x14ac:dyDescent="0.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</row>
    <row r="510" spans="1:11" ht="12.75" customHeight="1" x14ac:dyDescent="0.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</row>
    <row r="511" spans="1:11" ht="12.75" customHeight="1" x14ac:dyDescent="0.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</row>
    <row r="512" spans="1:11" ht="12.75" customHeight="1" x14ac:dyDescent="0.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</row>
    <row r="513" spans="1:11" ht="12.75" customHeight="1" x14ac:dyDescent="0.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</row>
    <row r="514" spans="1:11" ht="12.75" customHeight="1" x14ac:dyDescent="0.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</row>
    <row r="515" spans="1:11" ht="12.75" customHeight="1" x14ac:dyDescent="0.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</row>
    <row r="516" spans="1:11" ht="12.75" customHeight="1" x14ac:dyDescent="0.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</row>
    <row r="517" spans="1:11" ht="12.75" customHeight="1" x14ac:dyDescent="0.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</row>
    <row r="518" spans="1:11" ht="12.75" customHeight="1" x14ac:dyDescent="0.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</row>
    <row r="519" spans="1:11" ht="12.75" customHeight="1" x14ac:dyDescent="0.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</row>
    <row r="520" spans="1:11" ht="12.75" customHeight="1" x14ac:dyDescent="0.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</row>
    <row r="521" spans="1:11" ht="12.75" customHeight="1" x14ac:dyDescent="0.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</row>
    <row r="522" spans="1:11" ht="12.75" customHeight="1" x14ac:dyDescent="0.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</row>
    <row r="523" spans="1:11" ht="12.75" customHeight="1" x14ac:dyDescent="0.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</row>
    <row r="524" spans="1:11" ht="12.75" customHeight="1" x14ac:dyDescent="0.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</row>
    <row r="525" spans="1:11" ht="12.75" customHeight="1" x14ac:dyDescent="0.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</row>
    <row r="526" spans="1:11" ht="12.75" customHeight="1" x14ac:dyDescent="0.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</row>
    <row r="527" spans="1:11" ht="12.75" customHeight="1" x14ac:dyDescent="0.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</row>
    <row r="528" spans="1:11" ht="12.75" customHeight="1" x14ac:dyDescent="0.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</row>
    <row r="529" spans="1:11" ht="12.75" customHeight="1" x14ac:dyDescent="0.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</row>
    <row r="530" spans="1:11" ht="12.75" customHeight="1" x14ac:dyDescent="0.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</row>
    <row r="531" spans="1:11" ht="12.75" customHeight="1" x14ac:dyDescent="0.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</row>
    <row r="532" spans="1:11" ht="12.75" customHeight="1" x14ac:dyDescent="0.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</row>
    <row r="533" spans="1:11" ht="12.75" customHeight="1" x14ac:dyDescent="0.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</row>
    <row r="534" spans="1:11" ht="12.75" customHeight="1" x14ac:dyDescent="0.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</row>
    <row r="535" spans="1:11" ht="12.75" customHeight="1" x14ac:dyDescent="0.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</row>
    <row r="536" spans="1:11" ht="12.75" customHeight="1" x14ac:dyDescent="0.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</row>
    <row r="537" spans="1:11" ht="12.75" customHeight="1" x14ac:dyDescent="0.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</row>
    <row r="538" spans="1:11" ht="12.75" customHeight="1" x14ac:dyDescent="0.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</row>
    <row r="539" spans="1:11" ht="12.75" customHeight="1" x14ac:dyDescent="0.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</row>
    <row r="540" spans="1:11" ht="12.75" customHeight="1" x14ac:dyDescent="0.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</row>
    <row r="541" spans="1:11" ht="12.75" customHeight="1" x14ac:dyDescent="0.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</row>
    <row r="542" spans="1:11" ht="12.75" customHeight="1" x14ac:dyDescent="0.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</row>
    <row r="543" spans="1:11" ht="12.75" customHeight="1" x14ac:dyDescent="0.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</row>
    <row r="544" spans="1:11" ht="12.75" customHeight="1" x14ac:dyDescent="0.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</row>
    <row r="545" spans="1:11" ht="12.75" customHeight="1" x14ac:dyDescent="0.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</row>
    <row r="546" spans="1:11" ht="12.75" customHeight="1" x14ac:dyDescent="0.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</row>
    <row r="547" spans="1:11" ht="12.75" customHeight="1" x14ac:dyDescent="0.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</row>
    <row r="548" spans="1:11" ht="12.75" customHeight="1" x14ac:dyDescent="0.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</row>
    <row r="549" spans="1:11" ht="12.75" customHeight="1" x14ac:dyDescent="0.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</row>
    <row r="550" spans="1:11" ht="12.75" customHeight="1" x14ac:dyDescent="0.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</row>
    <row r="551" spans="1:11" ht="12.75" customHeight="1" x14ac:dyDescent="0.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</row>
    <row r="552" spans="1:11" ht="12.75" customHeight="1" x14ac:dyDescent="0.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</row>
    <row r="553" spans="1:11" ht="12.75" customHeight="1" x14ac:dyDescent="0.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</row>
    <row r="554" spans="1:11" ht="12.75" customHeight="1" x14ac:dyDescent="0.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</row>
    <row r="555" spans="1:11" ht="12.75" customHeight="1" x14ac:dyDescent="0.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</row>
    <row r="556" spans="1:11" ht="12.75" customHeight="1" x14ac:dyDescent="0.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</row>
    <row r="557" spans="1:11" ht="12.75" customHeight="1" x14ac:dyDescent="0.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</row>
    <row r="558" spans="1:11" ht="12.75" customHeight="1" x14ac:dyDescent="0.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</row>
    <row r="559" spans="1:11" ht="12.75" customHeight="1" x14ac:dyDescent="0.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</row>
    <row r="560" spans="1:11" ht="12.75" customHeight="1" x14ac:dyDescent="0.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</row>
    <row r="561" spans="1:11" ht="12.75" customHeight="1" x14ac:dyDescent="0.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</row>
    <row r="562" spans="1:11" ht="12.75" customHeight="1" x14ac:dyDescent="0.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</row>
    <row r="563" spans="1:11" ht="12.75" customHeight="1" x14ac:dyDescent="0.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</row>
    <row r="564" spans="1:11" ht="12.75" customHeight="1" x14ac:dyDescent="0.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</row>
    <row r="565" spans="1:11" ht="12.75" customHeight="1" x14ac:dyDescent="0.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</row>
    <row r="566" spans="1:11" ht="12.75" customHeight="1" x14ac:dyDescent="0.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</row>
    <row r="567" spans="1:11" ht="12.75" customHeight="1" x14ac:dyDescent="0.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</row>
    <row r="568" spans="1:11" ht="12.75" customHeight="1" x14ac:dyDescent="0.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</row>
    <row r="569" spans="1:11" ht="12.75" customHeight="1" x14ac:dyDescent="0.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</row>
    <row r="570" spans="1:11" ht="12.75" customHeight="1" x14ac:dyDescent="0.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</row>
    <row r="571" spans="1:11" ht="12.75" customHeight="1" x14ac:dyDescent="0.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</row>
    <row r="572" spans="1:11" ht="12.75" customHeight="1" x14ac:dyDescent="0.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</row>
    <row r="573" spans="1:11" ht="12.75" customHeight="1" x14ac:dyDescent="0.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</row>
    <row r="574" spans="1:11" ht="12.75" customHeight="1" x14ac:dyDescent="0.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</row>
    <row r="575" spans="1:11" ht="12.75" customHeight="1" x14ac:dyDescent="0.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</row>
    <row r="576" spans="1:11" ht="12.75" customHeight="1" x14ac:dyDescent="0.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</row>
    <row r="577" spans="1:11" ht="12.75" customHeight="1" x14ac:dyDescent="0.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</row>
    <row r="578" spans="1:11" ht="12.75" customHeight="1" x14ac:dyDescent="0.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</row>
    <row r="579" spans="1:11" ht="12.75" customHeight="1" x14ac:dyDescent="0.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</row>
    <row r="580" spans="1:11" ht="12.75" customHeight="1" x14ac:dyDescent="0.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</row>
    <row r="581" spans="1:11" ht="12.75" customHeight="1" x14ac:dyDescent="0.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</row>
    <row r="582" spans="1:11" ht="12.75" customHeight="1" x14ac:dyDescent="0.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</row>
    <row r="583" spans="1:11" ht="12.75" customHeight="1" x14ac:dyDescent="0.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</row>
    <row r="584" spans="1:11" ht="12.75" customHeight="1" x14ac:dyDescent="0.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</row>
    <row r="585" spans="1:11" ht="12.75" customHeight="1" x14ac:dyDescent="0.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</row>
    <row r="586" spans="1:11" ht="12.75" customHeight="1" x14ac:dyDescent="0.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</row>
    <row r="587" spans="1:11" ht="12.75" customHeight="1" x14ac:dyDescent="0.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</row>
    <row r="588" spans="1:11" ht="12.75" customHeight="1" x14ac:dyDescent="0.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</row>
    <row r="589" spans="1:11" ht="12.75" customHeight="1" x14ac:dyDescent="0.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</row>
    <row r="590" spans="1:11" ht="12.75" customHeight="1" x14ac:dyDescent="0.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</row>
    <row r="591" spans="1:11" ht="12.75" customHeight="1" x14ac:dyDescent="0.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</row>
    <row r="592" spans="1:11" ht="12.75" customHeight="1" x14ac:dyDescent="0.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</row>
    <row r="593" spans="1:11" ht="12.75" customHeight="1" x14ac:dyDescent="0.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</row>
    <row r="594" spans="1:11" ht="12.75" customHeight="1" x14ac:dyDescent="0.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</row>
    <row r="595" spans="1:11" ht="12.75" customHeight="1" x14ac:dyDescent="0.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</row>
    <row r="596" spans="1:11" ht="12.75" customHeight="1" x14ac:dyDescent="0.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</row>
    <row r="597" spans="1:11" ht="12.75" customHeight="1" x14ac:dyDescent="0.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</row>
    <row r="598" spans="1:11" ht="12.75" customHeight="1" x14ac:dyDescent="0.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</row>
    <row r="599" spans="1:11" ht="12.75" customHeight="1" x14ac:dyDescent="0.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</row>
    <row r="600" spans="1:11" ht="12.75" customHeight="1" x14ac:dyDescent="0.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</row>
    <row r="601" spans="1:11" ht="12.75" customHeight="1" x14ac:dyDescent="0.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</row>
    <row r="602" spans="1:11" ht="12.75" customHeight="1" x14ac:dyDescent="0.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</row>
    <row r="603" spans="1:11" ht="12.75" customHeight="1" x14ac:dyDescent="0.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</row>
    <row r="604" spans="1:11" ht="12.75" customHeight="1" x14ac:dyDescent="0.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</row>
    <row r="605" spans="1:11" ht="12.75" customHeight="1" x14ac:dyDescent="0.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</row>
    <row r="606" spans="1:11" ht="12.75" customHeight="1" x14ac:dyDescent="0.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</row>
    <row r="607" spans="1:11" ht="12.75" customHeight="1" x14ac:dyDescent="0.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</row>
    <row r="608" spans="1:11" ht="12.75" customHeight="1" x14ac:dyDescent="0.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</row>
    <row r="609" spans="1:11" ht="12.75" customHeight="1" x14ac:dyDescent="0.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</row>
    <row r="610" spans="1:11" ht="12.75" customHeight="1" x14ac:dyDescent="0.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</row>
    <row r="611" spans="1:11" ht="12.75" customHeight="1" x14ac:dyDescent="0.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</row>
    <row r="612" spans="1:11" ht="12.75" customHeight="1" x14ac:dyDescent="0.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</row>
    <row r="613" spans="1:11" ht="12.75" customHeight="1" x14ac:dyDescent="0.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</row>
    <row r="614" spans="1:11" ht="12.75" customHeight="1" x14ac:dyDescent="0.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</row>
    <row r="615" spans="1:11" ht="12.75" customHeight="1" x14ac:dyDescent="0.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</row>
    <row r="616" spans="1:11" ht="12.75" customHeight="1" x14ac:dyDescent="0.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</row>
    <row r="617" spans="1:11" ht="12.75" customHeight="1" x14ac:dyDescent="0.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</row>
    <row r="618" spans="1:11" ht="12.75" customHeight="1" x14ac:dyDescent="0.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</row>
    <row r="619" spans="1:11" ht="12.75" customHeight="1" x14ac:dyDescent="0.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</row>
    <row r="620" spans="1:11" ht="12.75" customHeight="1" x14ac:dyDescent="0.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</row>
    <row r="621" spans="1:11" ht="12.75" customHeight="1" x14ac:dyDescent="0.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</row>
    <row r="622" spans="1:11" ht="12.75" customHeight="1" x14ac:dyDescent="0.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</row>
    <row r="623" spans="1:11" ht="12.75" customHeight="1" x14ac:dyDescent="0.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</row>
    <row r="624" spans="1:11" ht="12.75" customHeight="1" x14ac:dyDescent="0.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</row>
    <row r="625" spans="1:11" ht="12.75" customHeight="1" x14ac:dyDescent="0.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</row>
    <row r="626" spans="1:11" ht="12.75" customHeight="1" x14ac:dyDescent="0.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</row>
    <row r="627" spans="1:11" ht="12.75" customHeight="1" x14ac:dyDescent="0.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</row>
    <row r="628" spans="1:11" ht="12.75" customHeight="1" x14ac:dyDescent="0.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</row>
    <row r="629" spans="1:11" ht="12.75" customHeight="1" x14ac:dyDescent="0.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</row>
    <row r="630" spans="1:11" ht="12.75" customHeight="1" x14ac:dyDescent="0.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</row>
    <row r="631" spans="1:11" ht="12.75" customHeight="1" x14ac:dyDescent="0.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</row>
    <row r="632" spans="1:11" ht="12.75" customHeight="1" x14ac:dyDescent="0.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</row>
    <row r="633" spans="1:11" ht="12.75" customHeight="1" x14ac:dyDescent="0.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</row>
    <row r="634" spans="1:11" ht="12.75" customHeight="1" x14ac:dyDescent="0.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</row>
    <row r="635" spans="1:11" ht="12.75" customHeight="1" x14ac:dyDescent="0.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</row>
    <row r="636" spans="1:11" ht="12.75" customHeight="1" x14ac:dyDescent="0.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</row>
    <row r="637" spans="1:11" ht="12.75" customHeight="1" x14ac:dyDescent="0.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</row>
    <row r="638" spans="1:11" ht="12.75" customHeight="1" x14ac:dyDescent="0.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</row>
    <row r="639" spans="1:11" ht="12.75" customHeight="1" x14ac:dyDescent="0.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</row>
    <row r="640" spans="1:11" ht="12.75" customHeight="1" x14ac:dyDescent="0.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</row>
    <row r="641" spans="1:11" ht="12.75" customHeight="1" x14ac:dyDescent="0.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</row>
    <row r="642" spans="1:11" ht="12.75" customHeight="1" x14ac:dyDescent="0.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</row>
    <row r="643" spans="1:11" ht="12.75" customHeight="1" x14ac:dyDescent="0.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</row>
    <row r="644" spans="1:11" ht="12.75" customHeight="1" x14ac:dyDescent="0.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</row>
    <row r="645" spans="1:11" ht="12.75" customHeight="1" x14ac:dyDescent="0.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</row>
    <row r="646" spans="1:11" ht="12.75" customHeight="1" x14ac:dyDescent="0.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</row>
    <row r="647" spans="1:11" ht="12.75" customHeight="1" x14ac:dyDescent="0.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</row>
    <row r="648" spans="1:11" ht="12.75" customHeight="1" x14ac:dyDescent="0.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</row>
    <row r="649" spans="1:11" ht="12.75" customHeight="1" x14ac:dyDescent="0.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</row>
    <row r="650" spans="1:11" ht="12.75" customHeight="1" x14ac:dyDescent="0.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</row>
    <row r="651" spans="1:11" ht="12.75" customHeight="1" x14ac:dyDescent="0.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</row>
    <row r="652" spans="1:11" ht="12.75" customHeight="1" x14ac:dyDescent="0.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</row>
    <row r="653" spans="1:11" ht="12.75" customHeight="1" x14ac:dyDescent="0.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</row>
    <row r="654" spans="1:11" ht="12.75" customHeight="1" x14ac:dyDescent="0.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</row>
    <row r="655" spans="1:11" ht="12.75" customHeight="1" x14ac:dyDescent="0.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</row>
    <row r="656" spans="1:11" ht="12.75" customHeight="1" x14ac:dyDescent="0.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</row>
    <row r="657" spans="1:11" ht="12.75" customHeight="1" x14ac:dyDescent="0.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</row>
    <row r="658" spans="1:11" ht="12.75" customHeight="1" x14ac:dyDescent="0.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</row>
    <row r="659" spans="1:11" ht="12.75" customHeight="1" x14ac:dyDescent="0.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</row>
    <row r="660" spans="1:11" ht="12.75" customHeight="1" x14ac:dyDescent="0.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</row>
    <row r="661" spans="1:11" ht="12.75" customHeight="1" x14ac:dyDescent="0.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</row>
    <row r="662" spans="1:11" ht="12.75" customHeight="1" x14ac:dyDescent="0.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</row>
    <row r="663" spans="1:11" ht="12.75" customHeight="1" x14ac:dyDescent="0.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</row>
    <row r="664" spans="1:11" ht="12.75" customHeight="1" x14ac:dyDescent="0.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</row>
    <row r="665" spans="1:11" ht="12.75" customHeight="1" x14ac:dyDescent="0.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</row>
    <row r="666" spans="1:11" ht="12.75" customHeight="1" x14ac:dyDescent="0.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</row>
    <row r="667" spans="1:11" ht="12.75" customHeight="1" x14ac:dyDescent="0.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</row>
    <row r="668" spans="1:11" ht="12.75" customHeight="1" x14ac:dyDescent="0.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</row>
    <row r="669" spans="1:11" ht="12.75" customHeight="1" x14ac:dyDescent="0.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</row>
    <row r="670" spans="1:11" ht="12.75" customHeight="1" x14ac:dyDescent="0.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</row>
    <row r="671" spans="1:11" ht="12.75" customHeight="1" x14ac:dyDescent="0.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</row>
    <row r="672" spans="1:11" ht="12.75" customHeight="1" x14ac:dyDescent="0.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</row>
    <row r="673" spans="1:11" ht="12.75" customHeight="1" x14ac:dyDescent="0.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</row>
    <row r="674" spans="1:11" ht="12.75" customHeight="1" x14ac:dyDescent="0.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</row>
    <row r="675" spans="1:11" ht="12.75" customHeight="1" x14ac:dyDescent="0.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</row>
    <row r="676" spans="1:11" ht="12.75" customHeight="1" x14ac:dyDescent="0.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</row>
    <row r="677" spans="1:11" ht="12.75" customHeight="1" x14ac:dyDescent="0.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</row>
    <row r="678" spans="1:11" ht="12.75" customHeight="1" x14ac:dyDescent="0.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</row>
    <row r="679" spans="1:11" ht="12.75" customHeight="1" x14ac:dyDescent="0.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</row>
    <row r="680" spans="1:11" ht="12.75" customHeight="1" x14ac:dyDescent="0.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</row>
    <row r="681" spans="1:11" ht="12.75" customHeight="1" x14ac:dyDescent="0.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</row>
    <row r="682" spans="1:11" ht="12.75" customHeight="1" x14ac:dyDescent="0.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</row>
    <row r="683" spans="1:11" ht="12.75" customHeight="1" x14ac:dyDescent="0.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</row>
    <row r="684" spans="1:11" ht="12.75" customHeight="1" x14ac:dyDescent="0.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</row>
    <row r="685" spans="1:11" ht="12.75" customHeight="1" x14ac:dyDescent="0.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</row>
    <row r="686" spans="1:11" ht="12.75" customHeight="1" x14ac:dyDescent="0.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</row>
    <row r="687" spans="1:11" ht="12.75" customHeight="1" x14ac:dyDescent="0.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</row>
    <row r="688" spans="1:11" ht="12.75" customHeight="1" x14ac:dyDescent="0.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</row>
    <row r="689" spans="1:11" ht="12.75" customHeight="1" x14ac:dyDescent="0.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</row>
    <row r="690" spans="1:11" ht="12.75" customHeight="1" x14ac:dyDescent="0.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</row>
    <row r="691" spans="1:11" ht="12.75" customHeight="1" x14ac:dyDescent="0.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</row>
    <row r="692" spans="1:11" ht="12.75" customHeight="1" x14ac:dyDescent="0.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</row>
    <row r="693" spans="1:11" ht="12.75" customHeight="1" x14ac:dyDescent="0.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</row>
    <row r="694" spans="1:11" ht="12.75" customHeight="1" x14ac:dyDescent="0.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</row>
    <row r="695" spans="1:11" ht="12.75" customHeight="1" x14ac:dyDescent="0.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</row>
    <row r="696" spans="1:11" ht="12.75" customHeight="1" x14ac:dyDescent="0.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</row>
    <row r="697" spans="1:11" ht="12.75" customHeight="1" x14ac:dyDescent="0.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</row>
    <row r="698" spans="1:11" ht="12.75" customHeight="1" x14ac:dyDescent="0.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</row>
    <row r="699" spans="1:11" ht="12.75" customHeight="1" x14ac:dyDescent="0.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</row>
    <row r="700" spans="1:11" ht="12.75" customHeight="1" x14ac:dyDescent="0.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</row>
    <row r="701" spans="1:11" ht="12.75" customHeight="1" x14ac:dyDescent="0.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</row>
    <row r="702" spans="1:11" ht="12.75" customHeight="1" x14ac:dyDescent="0.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</row>
    <row r="703" spans="1:11" ht="12.75" customHeight="1" x14ac:dyDescent="0.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</row>
    <row r="704" spans="1:11" ht="12.75" customHeight="1" x14ac:dyDescent="0.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</row>
    <row r="705" spans="1:11" ht="12.75" customHeight="1" x14ac:dyDescent="0.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</row>
    <row r="706" spans="1:11" ht="12.75" customHeight="1" x14ac:dyDescent="0.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</row>
    <row r="707" spans="1:11" ht="12.75" customHeight="1" x14ac:dyDescent="0.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</row>
    <row r="708" spans="1:11" ht="12.75" customHeight="1" x14ac:dyDescent="0.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</row>
    <row r="709" spans="1:11" ht="12.75" customHeight="1" x14ac:dyDescent="0.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</row>
    <row r="710" spans="1:11" ht="12.75" customHeight="1" x14ac:dyDescent="0.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</row>
    <row r="711" spans="1:11" ht="12.75" customHeight="1" x14ac:dyDescent="0.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</row>
    <row r="712" spans="1:11" ht="12.75" customHeight="1" x14ac:dyDescent="0.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</row>
    <row r="713" spans="1:11" ht="12.75" customHeight="1" x14ac:dyDescent="0.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</row>
    <row r="714" spans="1:11" ht="12.75" customHeight="1" x14ac:dyDescent="0.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</row>
    <row r="715" spans="1:11" ht="12.75" customHeight="1" x14ac:dyDescent="0.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</row>
    <row r="716" spans="1:11" ht="12.75" customHeight="1" x14ac:dyDescent="0.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</row>
    <row r="717" spans="1:11" ht="12.75" customHeight="1" x14ac:dyDescent="0.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</row>
    <row r="718" spans="1:11" ht="12.75" customHeight="1" x14ac:dyDescent="0.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</row>
    <row r="719" spans="1:11" ht="12.75" customHeight="1" x14ac:dyDescent="0.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</row>
    <row r="720" spans="1:11" ht="12.75" customHeight="1" x14ac:dyDescent="0.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</row>
    <row r="721" spans="1:11" ht="12.75" customHeight="1" x14ac:dyDescent="0.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</row>
    <row r="722" spans="1:11" ht="12.75" customHeight="1" x14ac:dyDescent="0.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</row>
    <row r="723" spans="1:11" ht="12.75" customHeight="1" x14ac:dyDescent="0.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</row>
    <row r="724" spans="1:11" ht="12.75" customHeight="1" x14ac:dyDescent="0.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</row>
    <row r="725" spans="1:11" ht="12.75" customHeight="1" x14ac:dyDescent="0.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</row>
    <row r="726" spans="1:11" ht="12.75" customHeight="1" x14ac:dyDescent="0.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</row>
    <row r="727" spans="1:11" ht="12.75" customHeight="1" x14ac:dyDescent="0.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</row>
    <row r="728" spans="1:11" ht="12.75" customHeight="1" x14ac:dyDescent="0.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</row>
    <row r="729" spans="1:11" ht="12.75" customHeight="1" x14ac:dyDescent="0.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</row>
    <row r="730" spans="1:11" ht="12.75" customHeight="1" x14ac:dyDescent="0.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</row>
    <row r="731" spans="1:11" ht="12.75" customHeight="1" x14ac:dyDescent="0.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</row>
    <row r="732" spans="1:11" ht="12.75" customHeight="1" x14ac:dyDescent="0.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</row>
    <row r="733" spans="1:11" ht="12.75" customHeight="1" x14ac:dyDescent="0.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</row>
    <row r="734" spans="1:11" ht="12.75" customHeight="1" x14ac:dyDescent="0.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</row>
    <row r="735" spans="1:11" ht="12.75" customHeight="1" x14ac:dyDescent="0.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</row>
    <row r="736" spans="1:11" ht="12.75" customHeight="1" x14ac:dyDescent="0.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</row>
    <row r="737" spans="1:11" ht="12.75" customHeight="1" x14ac:dyDescent="0.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</row>
    <row r="738" spans="1:11" ht="12.75" customHeight="1" x14ac:dyDescent="0.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</row>
    <row r="739" spans="1:11" ht="12.75" customHeight="1" x14ac:dyDescent="0.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</row>
    <row r="740" spans="1:11" ht="12.75" customHeight="1" x14ac:dyDescent="0.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</row>
    <row r="741" spans="1:11" ht="12.75" customHeight="1" x14ac:dyDescent="0.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</row>
    <row r="742" spans="1:11" ht="12.75" customHeight="1" x14ac:dyDescent="0.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</row>
    <row r="743" spans="1:11" ht="12.75" customHeight="1" x14ac:dyDescent="0.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</row>
    <row r="744" spans="1:11" ht="12.75" customHeight="1" x14ac:dyDescent="0.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</row>
    <row r="745" spans="1:11" ht="12.75" customHeight="1" x14ac:dyDescent="0.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</row>
    <row r="746" spans="1:11" ht="12.75" customHeight="1" x14ac:dyDescent="0.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</row>
    <row r="747" spans="1:11" ht="12.75" customHeight="1" x14ac:dyDescent="0.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</row>
    <row r="748" spans="1:11" ht="12.75" customHeight="1" x14ac:dyDescent="0.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</row>
    <row r="749" spans="1:11" ht="12.75" customHeight="1" x14ac:dyDescent="0.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</row>
    <row r="750" spans="1:11" ht="12.75" customHeight="1" x14ac:dyDescent="0.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</row>
    <row r="751" spans="1:11" ht="12.75" customHeight="1" x14ac:dyDescent="0.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</row>
    <row r="752" spans="1:11" ht="12.75" customHeight="1" x14ac:dyDescent="0.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</row>
    <row r="753" spans="1:11" ht="12.75" customHeight="1" x14ac:dyDescent="0.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</row>
    <row r="754" spans="1:11" ht="12.75" customHeight="1" x14ac:dyDescent="0.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</row>
    <row r="755" spans="1:11" ht="12.75" customHeight="1" x14ac:dyDescent="0.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</row>
    <row r="756" spans="1:11" ht="12.75" customHeight="1" x14ac:dyDescent="0.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</row>
    <row r="757" spans="1:11" ht="12.75" customHeight="1" x14ac:dyDescent="0.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</row>
    <row r="758" spans="1:11" ht="12.75" customHeight="1" x14ac:dyDescent="0.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</row>
    <row r="759" spans="1:11" ht="12.75" customHeight="1" x14ac:dyDescent="0.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</row>
    <row r="760" spans="1:11" ht="12.75" customHeight="1" x14ac:dyDescent="0.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</row>
    <row r="761" spans="1:11" ht="12.75" customHeight="1" x14ac:dyDescent="0.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</row>
    <row r="762" spans="1:11" ht="12.75" customHeight="1" x14ac:dyDescent="0.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</row>
    <row r="763" spans="1:11" ht="12.75" customHeight="1" x14ac:dyDescent="0.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</row>
    <row r="764" spans="1:11" ht="12.75" customHeight="1" x14ac:dyDescent="0.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</row>
    <row r="765" spans="1:11" ht="12.75" customHeight="1" x14ac:dyDescent="0.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</row>
    <row r="766" spans="1:11" ht="12.75" customHeight="1" x14ac:dyDescent="0.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</row>
    <row r="767" spans="1:11" ht="12.75" customHeight="1" x14ac:dyDescent="0.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</row>
    <row r="768" spans="1:11" ht="12.75" customHeight="1" x14ac:dyDescent="0.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</row>
    <row r="769" spans="1:11" ht="12.75" customHeight="1" x14ac:dyDescent="0.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</row>
    <row r="770" spans="1:11" ht="12.75" customHeight="1" x14ac:dyDescent="0.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</row>
    <row r="771" spans="1:11" ht="12.75" customHeight="1" x14ac:dyDescent="0.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</row>
    <row r="772" spans="1:11" ht="12.75" customHeight="1" x14ac:dyDescent="0.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</row>
    <row r="773" spans="1:11" ht="12.75" customHeight="1" x14ac:dyDescent="0.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</row>
    <row r="774" spans="1:11" ht="12.75" customHeight="1" x14ac:dyDescent="0.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</row>
    <row r="775" spans="1:11" ht="12.75" customHeight="1" x14ac:dyDescent="0.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</row>
    <row r="776" spans="1:11" ht="12.75" customHeight="1" x14ac:dyDescent="0.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</row>
    <row r="777" spans="1:11" ht="12.75" customHeight="1" x14ac:dyDescent="0.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</row>
    <row r="778" spans="1:11" ht="12.75" customHeight="1" x14ac:dyDescent="0.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</row>
    <row r="779" spans="1:11" ht="12.75" customHeight="1" x14ac:dyDescent="0.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</row>
    <row r="780" spans="1:11" ht="12.75" customHeight="1" x14ac:dyDescent="0.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</row>
    <row r="781" spans="1:11" ht="12.75" customHeight="1" x14ac:dyDescent="0.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</row>
    <row r="782" spans="1:11" ht="12.75" customHeight="1" x14ac:dyDescent="0.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</row>
    <row r="783" spans="1:11" ht="12.75" customHeight="1" x14ac:dyDescent="0.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</row>
    <row r="784" spans="1:11" ht="12.75" customHeight="1" x14ac:dyDescent="0.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</row>
    <row r="785" spans="1:11" ht="12.75" customHeight="1" x14ac:dyDescent="0.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</row>
    <row r="786" spans="1:11" ht="12.75" customHeight="1" x14ac:dyDescent="0.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</row>
    <row r="787" spans="1:11" ht="12.75" customHeight="1" x14ac:dyDescent="0.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</row>
    <row r="788" spans="1:11" ht="12.75" customHeight="1" x14ac:dyDescent="0.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</row>
    <row r="789" spans="1:11" ht="12.75" customHeight="1" x14ac:dyDescent="0.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</row>
    <row r="790" spans="1:11" ht="12.75" customHeight="1" x14ac:dyDescent="0.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</row>
    <row r="791" spans="1:11" ht="12.75" customHeight="1" x14ac:dyDescent="0.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</row>
    <row r="792" spans="1:11" ht="12.75" customHeight="1" x14ac:dyDescent="0.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</row>
    <row r="793" spans="1:11" ht="12.75" customHeight="1" x14ac:dyDescent="0.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</row>
    <row r="794" spans="1:11" ht="12.75" customHeight="1" x14ac:dyDescent="0.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</row>
    <row r="795" spans="1:11" ht="12.75" customHeight="1" x14ac:dyDescent="0.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</row>
    <row r="796" spans="1:11" ht="12.75" customHeight="1" x14ac:dyDescent="0.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</row>
    <row r="797" spans="1:11" ht="12.75" customHeight="1" x14ac:dyDescent="0.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</row>
    <row r="798" spans="1:11" ht="12.75" customHeight="1" x14ac:dyDescent="0.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</row>
    <row r="799" spans="1:11" ht="12.75" customHeight="1" x14ac:dyDescent="0.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</row>
    <row r="800" spans="1:11" ht="12.75" customHeight="1" x14ac:dyDescent="0.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</row>
    <row r="801" spans="1:11" ht="12.75" customHeight="1" x14ac:dyDescent="0.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</row>
    <row r="802" spans="1:11" ht="12.75" customHeight="1" x14ac:dyDescent="0.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</row>
    <row r="803" spans="1:11" ht="12.75" customHeight="1" x14ac:dyDescent="0.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</row>
    <row r="804" spans="1:11" ht="12.75" customHeight="1" x14ac:dyDescent="0.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</row>
    <row r="805" spans="1:11" ht="12.75" customHeight="1" x14ac:dyDescent="0.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</row>
    <row r="806" spans="1:11" ht="12.75" customHeight="1" x14ac:dyDescent="0.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</row>
    <row r="807" spans="1:11" ht="12.75" customHeight="1" x14ac:dyDescent="0.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</row>
    <row r="808" spans="1:11" ht="12.75" customHeight="1" x14ac:dyDescent="0.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</row>
    <row r="809" spans="1:11" ht="12.75" customHeight="1" x14ac:dyDescent="0.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</row>
    <row r="810" spans="1:11" ht="12.75" customHeight="1" x14ac:dyDescent="0.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</row>
    <row r="811" spans="1:11" ht="12.75" customHeight="1" x14ac:dyDescent="0.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</row>
    <row r="812" spans="1:11" ht="12.75" customHeight="1" x14ac:dyDescent="0.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</row>
    <row r="813" spans="1:11" ht="12.75" customHeight="1" x14ac:dyDescent="0.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</row>
    <row r="814" spans="1:11" ht="12.75" customHeight="1" x14ac:dyDescent="0.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</row>
    <row r="815" spans="1:11" ht="12.75" customHeight="1" x14ac:dyDescent="0.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</row>
    <row r="816" spans="1:11" ht="12.75" customHeight="1" x14ac:dyDescent="0.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</row>
    <row r="817" spans="1:11" ht="12.75" customHeight="1" x14ac:dyDescent="0.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</row>
    <row r="818" spans="1:11" ht="12.75" customHeight="1" x14ac:dyDescent="0.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</row>
    <row r="819" spans="1:11" ht="12.75" customHeight="1" x14ac:dyDescent="0.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</row>
    <row r="820" spans="1:11" ht="12.75" customHeight="1" x14ac:dyDescent="0.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</row>
    <row r="821" spans="1:11" ht="12.75" customHeight="1" x14ac:dyDescent="0.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</row>
    <row r="822" spans="1:11" ht="12.75" customHeight="1" x14ac:dyDescent="0.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</row>
    <row r="823" spans="1:11" ht="12.75" customHeight="1" x14ac:dyDescent="0.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</row>
    <row r="824" spans="1:11" ht="12.75" customHeight="1" x14ac:dyDescent="0.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</row>
    <row r="825" spans="1:11" ht="12.75" customHeight="1" x14ac:dyDescent="0.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</row>
    <row r="826" spans="1:11" ht="12.75" customHeight="1" x14ac:dyDescent="0.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</row>
    <row r="827" spans="1:11" ht="12.75" customHeight="1" x14ac:dyDescent="0.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</row>
    <row r="828" spans="1:11" ht="12.75" customHeight="1" x14ac:dyDescent="0.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</row>
    <row r="829" spans="1:11" ht="12.75" customHeight="1" x14ac:dyDescent="0.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</row>
    <row r="830" spans="1:11" ht="12.75" customHeight="1" x14ac:dyDescent="0.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</row>
    <row r="831" spans="1:11" ht="12.75" customHeight="1" x14ac:dyDescent="0.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</row>
    <row r="832" spans="1:11" ht="12.75" customHeight="1" x14ac:dyDescent="0.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</row>
    <row r="833" spans="1:11" ht="12.75" customHeight="1" x14ac:dyDescent="0.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</row>
    <row r="834" spans="1:11" ht="12.75" customHeight="1" x14ac:dyDescent="0.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</row>
    <row r="835" spans="1:11" ht="12.75" customHeight="1" x14ac:dyDescent="0.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</row>
    <row r="836" spans="1:11" ht="12.75" customHeight="1" x14ac:dyDescent="0.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</row>
    <row r="837" spans="1:11" ht="12.75" customHeight="1" x14ac:dyDescent="0.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</row>
    <row r="838" spans="1:11" ht="12.75" customHeight="1" x14ac:dyDescent="0.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</row>
    <row r="839" spans="1:11" ht="12.75" customHeight="1" x14ac:dyDescent="0.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</row>
    <row r="840" spans="1:11" ht="12.75" customHeight="1" x14ac:dyDescent="0.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</row>
    <row r="841" spans="1:11" ht="12.75" customHeight="1" x14ac:dyDescent="0.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</row>
    <row r="842" spans="1:11" ht="12.75" customHeight="1" x14ac:dyDescent="0.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</row>
    <row r="843" spans="1:11" ht="12.75" customHeight="1" x14ac:dyDescent="0.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</row>
    <row r="844" spans="1:11" ht="12.75" customHeight="1" x14ac:dyDescent="0.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</row>
    <row r="845" spans="1:11" ht="12.75" customHeight="1" x14ac:dyDescent="0.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</row>
    <row r="846" spans="1:11" ht="12.75" customHeight="1" x14ac:dyDescent="0.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</row>
    <row r="847" spans="1:11" ht="12.75" customHeight="1" x14ac:dyDescent="0.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</row>
    <row r="848" spans="1:11" ht="12.75" customHeight="1" x14ac:dyDescent="0.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</row>
    <row r="849" spans="1:11" ht="12.75" customHeight="1" x14ac:dyDescent="0.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</row>
    <row r="850" spans="1:11" ht="12.75" customHeight="1" x14ac:dyDescent="0.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</row>
    <row r="851" spans="1:11" ht="12.75" customHeight="1" x14ac:dyDescent="0.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</row>
    <row r="852" spans="1:11" ht="12.75" customHeight="1" x14ac:dyDescent="0.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</row>
    <row r="853" spans="1:11" ht="12.75" customHeight="1" x14ac:dyDescent="0.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</row>
    <row r="854" spans="1:11" ht="12.75" customHeight="1" x14ac:dyDescent="0.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</row>
    <row r="855" spans="1:11" ht="12.75" customHeight="1" x14ac:dyDescent="0.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</row>
    <row r="856" spans="1:11" ht="12.75" customHeight="1" x14ac:dyDescent="0.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</row>
    <row r="857" spans="1:11" ht="12.75" customHeight="1" x14ac:dyDescent="0.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</row>
    <row r="858" spans="1:11" ht="12.75" customHeight="1" x14ac:dyDescent="0.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</row>
    <row r="859" spans="1:11" ht="12.75" customHeight="1" x14ac:dyDescent="0.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</row>
    <row r="860" spans="1:11" ht="12.75" customHeight="1" x14ac:dyDescent="0.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</row>
    <row r="861" spans="1:11" ht="12.75" customHeight="1" x14ac:dyDescent="0.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</row>
    <row r="862" spans="1:11" ht="12.75" customHeight="1" x14ac:dyDescent="0.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</row>
    <row r="863" spans="1:11" ht="12.75" customHeight="1" x14ac:dyDescent="0.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</row>
    <row r="864" spans="1:11" ht="12.75" customHeight="1" x14ac:dyDescent="0.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</row>
    <row r="865" spans="1:11" ht="12.75" customHeight="1" x14ac:dyDescent="0.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</row>
    <row r="866" spans="1:11" ht="12.75" customHeight="1" x14ac:dyDescent="0.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</row>
    <row r="867" spans="1:11" ht="12.75" customHeight="1" x14ac:dyDescent="0.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</row>
    <row r="868" spans="1:11" ht="12.75" customHeight="1" x14ac:dyDescent="0.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</row>
    <row r="869" spans="1:11" ht="12.75" customHeight="1" x14ac:dyDescent="0.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</row>
    <row r="870" spans="1:11" ht="12.75" customHeight="1" x14ac:dyDescent="0.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</row>
    <row r="871" spans="1:11" ht="12.75" customHeight="1" x14ac:dyDescent="0.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</row>
    <row r="872" spans="1:11" ht="12.75" customHeight="1" x14ac:dyDescent="0.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</row>
    <row r="873" spans="1:11" ht="12.75" customHeight="1" x14ac:dyDescent="0.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</row>
    <row r="874" spans="1:11" ht="12.75" customHeight="1" x14ac:dyDescent="0.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</row>
    <row r="875" spans="1:11" ht="12.75" customHeight="1" x14ac:dyDescent="0.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</row>
    <row r="876" spans="1:11" ht="12.75" customHeight="1" x14ac:dyDescent="0.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</row>
    <row r="877" spans="1:11" ht="12.75" customHeight="1" x14ac:dyDescent="0.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</row>
    <row r="878" spans="1:11" ht="12.75" customHeight="1" x14ac:dyDescent="0.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</row>
    <row r="879" spans="1:11" ht="12.75" customHeight="1" x14ac:dyDescent="0.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</row>
    <row r="880" spans="1:11" ht="12.75" customHeight="1" x14ac:dyDescent="0.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</row>
    <row r="881" spans="1:11" ht="12.75" customHeight="1" x14ac:dyDescent="0.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</row>
    <row r="882" spans="1:11" ht="12.75" customHeight="1" x14ac:dyDescent="0.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</row>
    <row r="883" spans="1:11" ht="12.75" customHeight="1" x14ac:dyDescent="0.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</row>
    <row r="884" spans="1:11" ht="12.75" customHeight="1" x14ac:dyDescent="0.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</row>
    <row r="885" spans="1:11" ht="12.75" customHeight="1" x14ac:dyDescent="0.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</row>
    <row r="886" spans="1:11" ht="12.75" customHeight="1" x14ac:dyDescent="0.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</row>
    <row r="887" spans="1:11" ht="12.75" customHeight="1" x14ac:dyDescent="0.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</row>
    <row r="888" spans="1:11" ht="12.75" customHeight="1" x14ac:dyDescent="0.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</row>
    <row r="889" spans="1:11" ht="12.75" customHeight="1" x14ac:dyDescent="0.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</row>
    <row r="890" spans="1:11" ht="12.75" customHeight="1" x14ac:dyDescent="0.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</row>
    <row r="891" spans="1:11" ht="12.75" customHeight="1" x14ac:dyDescent="0.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</row>
    <row r="892" spans="1:11" ht="12.75" customHeight="1" x14ac:dyDescent="0.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</row>
    <row r="893" spans="1:11" ht="12.75" customHeight="1" x14ac:dyDescent="0.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</row>
    <row r="894" spans="1:11" ht="12.75" customHeight="1" x14ac:dyDescent="0.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</row>
    <row r="895" spans="1:11" ht="12.75" customHeight="1" x14ac:dyDescent="0.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</row>
    <row r="896" spans="1:11" ht="12.75" customHeight="1" x14ac:dyDescent="0.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</row>
    <row r="897" spans="1:11" ht="12.75" customHeight="1" x14ac:dyDescent="0.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</row>
    <row r="898" spans="1:11" ht="12.75" customHeight="1" x14ac:dyDescent="0.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</row>
    <row r="899" spans="1:11" ht="12.75" customHeight="1" x14ac:dyDescent="0.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</row>
    <row r="900" spans="1:11" ht="12.75" customHeight="1" x14ac:dyDescent="0.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</row>
    <row r="901" spans="1:11" ht="12.75" customHeight="1" x14ac:dyDescent="0.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</row>
    <row r="902" spans="1:11" ht="12.75" customHeight="1" x14ac:dyDescent="0.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</row>
    <row r="903" spans="1:11" ht="12.75" customHeight="1" x14ac:dyDescent="0.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</row>
    <row r="904" spans="1:11" ht="12.75" customHeight="1" x14ac:dyDescent="0.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</row>
    <row r="905" spans="1:11" ht="12.75" customHeight="1" x14ac:dyDescent="0.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</row>
    <row r="906" spans="1:11" ht="12.75" customHeight="1" x14ac:dyDescent="0.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</row>
    <row r="907" spans="1:11" ht="12.75" customHeight="1" x14ac:dyDescent="0.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</row>
    <row r="908" spans="1:11" ht="12.75" customHeight="1" x14ac:dyDescent="0.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</row>
    <row r="909" spans="1:11" ht="12.75" customHeight="1" x14ac:dyDescent="0.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</row>
    <row r="910" spans="1:11" ht="12.75" customHeight="1" x14ac:dyDescent="0.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</row>
    <row r="911" spans="1:11" ht="12.75" customHeight="1" x14ac:dyDescent="0.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</row>
    <row r="912" spans="1:11" ht="12.75" customHeight="1" x14ac:dyDescent="0.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</row>
    <row r="913" spans="1:11" ht="12.75" customHeight="1" x14ac:dyDescent="0.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</row>
    <row r="914" spans="1:11" ht="12.75" customHeight="1" x14ac:dyDescent="0.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</row>
    <row r="915" spans="1:11" ht="12.75" customHeight="1" x14ac:dyDescent="0.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</row>
    <row r="916" spans="1:11" ht="12.75" customHeight="1" x14ac:dyDescent="0.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</row>
    <row r="917" spans="1:11" ht="12.75" customHeight="1" x14ac:dyDescent="0.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</row>
    <row r="918" spans="1:11" ht="12.75" customHeight="1" x14ac:dyDescent="0.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</row>
    <row r="919" spans="1:11" ht="12.75" customHeight="1" x14ac:dyDescent="0.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</row>
    <row r="920" spans="1:11" ht="12.75" customHeight="1" x14ac:dyDescent="0.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</row>
    <row r="921" spans="1:11" ht="12.75" customHeight="1" x14ac:dyDescent="0.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</row>
    <row r="922" spans="1:11" ht="12.75" customHeight="1" x14ac:dyDescent="0.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</row>
    <row r="923" spans="1:11" ht="12.75" customHeight="1" x14ac:dyDescent="0.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</row>
    <row r="924" spans="1:11" ht="12.75" customHeight="1" x14ac:dyDescent="0.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</row>
    <row r="925" spans="1:11" ht="12.75" customHeight="1" x14ac:dyDescent="0.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</row>
    <row r="926" spans="1:11" ht="12.75" customHeight="1" x14ac:dyDescent="0.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</row>
    <row r="927" spans="1:11" ht="12.75" customHeight="1" x14ac:dyDescent="0.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</row>
    <row r="928" spans="1:11" ht="12.75" customHeight="1" x14ac:dyDescent="0.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</row>
    <row r="929" spans="1:11" ht="12.75" customHeight="1" x14ac:dyDescent="0.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</row>
    <row r="930" spans="1:11" ht="12.75" customHeight="1" x14ac:dyDescent="0.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</row>
    <row r="931" spans="1:11" ht="12.75" customHeight="1" x14ac:dyDescent="0.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</row>
    <row r="932" spans="1:11" ht="12.75" customHeight="1" x14ac:dyDescent="0.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</row>
    <row r="933" spans="1:11" ht="12.75" customHeight="1" x14ac:dyDescent="0.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</row>
    <row r="934" spans="1:11" ht="12.75" customHeight="1" x14ac:dyDescent="0.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</row>
    <row r="935" spans="1:11" ht="12.75" customHeight="1" x14ac:dyDescent="0.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</row>
    <row r="936" spans="1:11" ht="12.75" customHeight="1" x14ac:dyDescent="0.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</row>
    <row r="937" spans="1:11" ht="12.75" customHeight="1" x14ac:dyDescent="0.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</row>
    <row r="938" spans="1:11" ht="12.75" customHeight="1" x14ac:dyDescent="0.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</row>
    <row r="939" spans="1:11" ht="12.75" customHeight="1" x14ac:dyDescent="0.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</row>
    <row r="940" spans="1:11" ht="12.75" customHeight="1" x14ac:dyDescent="0.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</row>
    <row r="941" spans="1:11" ht="12.75" customHeight="1" x14ac:dyDescent="0.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</row>
    <row r="942" spans="1:11" ht="12.75" customHeight="1" x14ac:dyDescent="0.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</row>
    <row r="943" spans="1:11" ht="12.75" customHeight="1" x14ac:dyDescent="0.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</row>
    <row r="944" spans="1:11" ht="12.75" customHeight="1" x14ac:dyDescent="0.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</row>
    <row r="945" spans="1:11" ht="12.75" customHeight="1" x14ac:dyDescent="0.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</row>
    <row r="946" spans="1:11" ht="12.75" customHeight="1" x14ac:dyDescent="0.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</row>
    <row r="947" spans="1:11" ht="12.75" customHeight="1" x14ac:dyDescent="0.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</row>
    <row r="948" spans="1:11" ht="12.75" customHeight="1" x14ac:dyDescent="0.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</row>
    <row r="949" spans="1:11" ht="12.75" customHeight="1" x14ac:dyDescent="0.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</row>
    <row r="950" spans="1:11" ht="12.75" customHeight="1" x14ac:dyDescent="0.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</row>
    <row r="951" spans="1:11" ht="12.75" customHeight="1" x14ac:dyDescent="0.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</row>
    <row r="952" spans="1:11" ht="12.75" customHeight="1" x14ac:dyDescent="0.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</row>
    <row r="953" spans="1:11" ht="12.75" customHeight="1" x14ac:dyDescent="0.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</row>
    <row r="954" spans="1:11" ht="12.75" customHeight="1" x14ac:dyDescent="0.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</row>
    <row r="955" spans="1:11" ht="12.75" customHeight="1" x14ac:dyDescent="0.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</row>
    <row r="956" spans="1:11" ht="12.75" customHeight="1" x14ac:dyDescent="0.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</row>
    <row r="957" spans="1:11" ht="12.75" customHeight="1" x14ac:dyDescent="0.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</row>
    <row r="958" spans="1:11" ht="12.75" customHeight="1" x14ac:dyDescent="0.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</row>
    <row r="959" spans="1:11" ht="12.75" customHeight="1" x14ac:dyDescent="0.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</row>
    <row r="960" spans="1:11" ht="12.75" customHeight="1" x14ac:dyDescent="0.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</row>
    <row r="961" spans="1:11" ht="12.75" customHeight="1" x14ac:dyDescent="0.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</row>
    <row r="962" spans="1:11" ht="12.75" customHeight="1" x14ac:dyDescent="0.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</row>
    <row r="963" spans="1:11" ht="12.75" customHeight="1" x14ac:dyDescent="0.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</row>
    <row r="964" spans="1:11" ht="12.75" customHeight="1" x14ac:dyDescent="0.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</row>
    <row r="965" spans="1:11" ht="12.75" customHeight="1" x14ac:dyDescent="0.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</row>
    <row r="966" spans="1:11" ht="12.75" customHeight="1" x14ac:dyDescent="0.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</row>
    <row r="967" spans="1:11" ht="12.75" customHeight="1" x14ac:dyDescent="0.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</row>
    <row r="968" spans="1:11" ht="12.75" customHeight="1" x14ac:dyDescent="0.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</row>
    <row r="969" spans="1:11" ht="12.75" customHeight="1" x14ac:dyDescent="0.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</row>
    <row r="970" spans="1:11" ht="12.75" customHeight="1" x14ac:dyDescent="0.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</row>
    <row r="971" spans="1:11" ht="12.75" customHeight="1" x14ac:dyDescent="0.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</row>
    <row r="972" spans="1:11" ht="12.75" customHeight="1" x14ac:dyDescent="0.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</row>
    <row r="973" spans="1:11" ht="12.75" customHeight="1" x14ac:dyDescent="0.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</row>
    <row r="974" spans="1:11" ht="12.75" customHeight="1" x14ac:dyDescent="0.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</row>
    <row r="975" spans="1:11" ht="12.75" customHeight="1" x14ac:dyDescent="0.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</row>
    <row r="976" spans="1:11" ht="12.75" customHeight="1" x14ac:dyDescent="0.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</row>
    <row r="977" spans="1:11" ht="12.75" customHeight="1" x14ac:dyDescent="0.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</row>
    <row r="978" spans="1:11" ht="12.75" customHeight="1" x14ac:dyDescent="0.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</row>
    <row r="979" spans="1:11" ht="12.75" customHeight="1" x14ac:dyDescent="0.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</row>
    <row r="980" spans="1:11" ht="12.75" customHeight="1" x14ac:dyDescent="0.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</row>
    <row r="981" spans="1:11" ht="12.75" customHeight="1" x14ac:dyDescent="0.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</row>
    <row r="982" spans="1:11" ht="12.75" customHeight="1" x14ac:dyDescent="0.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</row>
    <row r="983" spans="1:11" ht="12.75" customHeight="1" x14ac:dyDescent="0.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</row>
    <row r="984" spans="1:11" ht="12.75" customHeight="1" x14ac:dyDescent="0.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</row>
    <row r="985" spans="1:11" ht="12.75" customHeight="1" x14ac:dyDescent="0.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</row>
    <row r="986" spans="1:11" ht="12.75" customHeight="1" x14ac:dyDescent="0.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</row>
    <row r="987" spans="1:11" ht="12.75" customHeight="1" x14ac:dyDescent="0.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</row>
    <row r="988" spans="1:11" ht="12.75" customHeight="1" x14ac:dyDescent="0.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</row>
    <row r="989" spans="1:11" ht="12.75" customHeight="1" x14ac:dyDescent="0.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</row>
    <row r="990" spans="1:11" ht="12.75" customHeight="1" x14ac:dyDescent="0.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</row>
    <row r="991" spans="1:11" ht="12.75" customHeight="1" x14ac:dyDescent="0.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</row>
    <row r="992" spans="1:11" ht="12.75" customHeight="1" x14ac:dyDescent="0.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</row>
    <row r="993" spans="1:11" ht="12.75" customHeight="1" x14ac:dyDescent="0.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</row>
    <row r="994" spans="1:11" ht="12.75" customHeight="1" x14ac:dyDescent="0.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</row>
    <row r="995" spans="1:11" ht="12.75" customHeight="1" x14ac:dyDescent="0.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</row>
    <row r="996" spans="1:11" ht="12.75" customHeight="1" x14ac:dyDescent="0.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</row>
    <row r="997" spans="1:11" ht="12.75" customHeight="1" x14ac:dyDescent="0.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</row>
    <row r="998" spans="1:11" ht="12.75" customHeight="1" x14ac:dyDescent="0.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</row>
    <row r="999" spans="1:11" ht="12.75" customHeight="1" x14ac:dyDescent="0.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</row>
    <row r="1000" spans="1:11" ht="12.75" customHeight="1" x14ac:dyDescent="0.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</row>
    <row r="1001" spans="1:11" ht="12.75" customHeight="1" x14ac:dyDescent="0.2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</row>
  </sheetData>
  <sheetProtection algorithmName="SHA-512" hashValue="/X/ju8xcn4AfAcpelCeLJmLTQ4aANbeWC1Sv0WWEOqJd+iI4QkM1r3BLJCB+S5pToTPKzbsMmFYoY0QmVA0wbA==" saltValue="9+kBXNkhI2OjumtGUBXdpw==" spinCount="100000" sheet="1" objects="1" scenarios="1"/>
  <mergeCells count="5">
    <mergeCell ref="A1:J1"/>
    <mergeCell ref="A7:B7"/>
    <mergeCell ref="B32:D32"/>
    <mergeCell ref="A56:K56"/>
    <mergeCell ref="B54:L54"/>
  </mergeCells>
  <pageMargins left="0.7" right="0.7" top="0.75" bottom="0.75" header="0.3" footer="0.3"/>
  <pageSetup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workbookViewId="0">
      <selection activeCell="D9" sqref="D9"/>
    </sheetView>
  </sheetViews>
  <sheetFormatPr defaultColWidth="17.28515625" defaultRowHeight="15" customHeight="1" x14ac:dyDescent="0.2"/>
  <cols>
    <col min="1" max="1" width="2.7109375" style="69" customWidth="1"/>
    <col min="2" max="2" width="8.85546875" style="69" customWidth="1"/>
    <col min="3" max="3" width="15.42578125" style="69" customWidth="1"/>
    <col min="4" max="4" width="12.140625" style="69" customWidth="1"/>
    <col min="5" max="5" width="5.7109375" style="69" customWidth="1"/>
    <col min="6" max="6" width="8.7109375" style="69" customWidth="1"/>
    <col min="7" max="7" width="9.140625" style="69" customWidth="1"/>
    <col min="8" max="8" width="10" style="69" customWidth="1"/>
    <col min="9" max="9" width="1.7109375" style="69" customWidth="1"/>
    <col min="10" max="10" width="4.7109375" style="69" customWidth="1"/>
    <col min="11" max="11" width="10.140625" style="69" customWidth="1"/>
    <col min="12" max="26" width="6.7109375" style="69" customWidth="1"/>
    <col min="27" max="16384" width="17.28515625" style="69"/>
  </cols>
  <sheetData>
    <row r="1" spans="1:26" ht="27" customHeight="1" x14ac:dyDescent="0.25">
      <c r="A1" s="276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103"/>
    </row>
    <row r="2" spans="1:26" ht="16.5" customHeight="1" thickBot="1" x14ac:dyDescent="0.3">
      <c r="A2" s="104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6" customHeight="1" x14ac:dyDescent="0.25">
      <c r="A3" s="10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12.75" customHeight="1" x14ac:dyDescent="0.2">
      <c r="A4" s="103"/>
      <c r="B4" s="145"/>
      <c r="C4" s="107" t="s">
        <v>4</v>
      </c>
      <c r="D4" s="146"/>
      <c r="E4" s="147"/>
      <c r="F4" s="149"/>
      <c r="G4" s="148"/>
      <c r="H4" s="107" t="s">
        <v>117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2.75" customHeight="1" x14ac:dyDescent="0.2">
      <c r="A5" s="103"/>
      <c r="B5" s="103"/>
      <c r="C5" s="108" t="s">
        <v>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5.75" customHeight="1" x14ac:dyDescent="0.2">
      <c r="A6" s="103"/>
      <c r="C6" s="184" t="s">
        <v>106</v>
      </c>
      <c r="D6" s="212" t="s">
        <v>130</v>
      </c>
      <c r="E6" s="211"/>
      <c r="F6" s="211"/>
      <c r="G6" s="211"/>
      <c r="H6" s="211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2.75" customHeight="1" x14ac:dyDescent="0.2">
      <c r="A7" s="277" t="s">
        <v>16</v>
      </c>
      <c r="B7" s="278"/>
      <c r="C7" s="132"/>
      <c r="D7" s="132"/>
      <c r="E7" s="132"/>
      <c r="F7" s="132"/>
      <c r="G7" s="132"/>
      <c r="H7" s="132"/>
      <c r="I7" s="132"/>
      <c r="J7" s="132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25.5" customHeight="1" x14ac:dyDescent="0.2">
      <c r="A8" s="109"/>
      <c r="B8" s="110"/>
      <c r="C8" s="110"/>
      <c r="D8" s="111" t="s">
        <v>20</v>
      </c>
      <c r="E8" s="112" t="s">
        <v>21</v>
      </c>
      <c r="F8" s="112" t="s">
        <v>22</v>
      </c>
      <c r="G8" s="112" t="s">
        <v>23</v>
      </c>
      <c r="H8" s="112" t="s">
        <v>24</v>
      </c>
      <c r="I8" s="113"/>
      <c r="J8" s="11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2.75" customHeight="1" x14ac:dyDescent="0.2">
      <c r="A9" s="250" t="s">
        <v>164</v>
      </c>
      <c r="B9" s="103"/>
      <c r="C9" s="103"/>
      <c r="D9" s="292">
        <v>400</v>
      </c>
      <c r="E9" s="114" t="s">
        <v>27</v>
      </c>
      <c r="F9" s="293">
        <v>135</v>
      </c>
      <c r="G9" s="115" t="s">
        <v>35</v>
      </c>
      <c r="H9" s="100">
        <f>D9*(F9/100)</f>
        <v>540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4.5" customHeight="1" x14ac:dyDescent="0.2">
      <c r="A10" s="103"/>
      <c r="B10" s="103"/>
      <c r="C10" s="103"/>
      <c r="D10" s="107"/>
      <c r="E10" s="107"/>
      <c r="F10" s="107" t="s">
        <v>36</v>
      </c>
      <c r="G10" s="107"/>
      <c r="H10" s="11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12.75" customHeight="1" x14ac:dyDescent="0.2">
      <c r="A11" s="132" t="s">
        <v>37</v>
      </c>
      <c r="B11" s="132"/>
      <c r="C11" s="132"/>
      <c r="D11" s="132"/>
      <c r="E11" s="132"/>
      <c r="F11" s="132"/>
      <c r="G11" s="132"/>
      <c r="H11" s="133"/>
      <c r="I11" s="132"/>
      <c r="J11" s="132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12.75" customHeight="1" x14ac:dyDescent="0.2">
      <c r="A12" s="109"/>
      <c r="B12" s="110"/>
      <c r="C12" s="110"/>
      <c r="D12" s="112" t="s">
        <v>38</v>
      </c>
      <c r="E12" s="112" t="s">
        <v>39</v>
      </c>
      <c r="F12" s="112" t="s">
        <v>40</v>
      </c>
      <c r="G12" s="112" t="s">
        <v>41</v>
      </c>
      <c r="H12" s="112" t="s">
        <v>42</v>
      </c>
      <c r="I12" s="117"/>
      <c r="J12" s="11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2.75" customHeight="1" x14ac:dyDescent="0.2">
      <c r="A13" s="107" t="s">
        <v>43</v>
      </c>
      <c r="B13" s="118"/>
      <c r="C13" s="103"/>
      <c r="D13" s="107"/>
      <c r="E13" s="107"/>
      <c r="F13" s="107"/>
      <c r="G13" s="107"/>
      <c r="H13" s="107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ht="12.75" customHeight="1" x14ac:dyDescent="0.2">
      <c r="A14" s="103"/>
      <c r="B14" s="107" t="s">
        <v>44</v>
      </c>
      <c r="C14" s="107"/>
      <c r="D14" s="294">
        <v>100</v>
      </c>
      <c r="E14" s="114" t="s">
        <v>27</v>
      </c>
      <c r="F14" s="295">
        <v>175</v>
      </c>
      <c r="G14" s="115" t="s">
        <v>35</v>
      </c>
      <c r="H14" s="150">
        <f>D14*(F14/100)</f>
        <v>175</v>
      </c>
      <c r="I14" s="119"/>
      <c r="J14" s="103"/>
      <c r="K14" s="103"/>
    </row>
    <row r="15" spans="1:26" ht="12.75" customHeight="1" x14ac:dyDescent="0.2">
      <c r="A15" s="103"/>
      <c r="B15" s="107" t="s">
        <v>46</v>
      </c>
      <c r="C15" s="107"/>
      <c r="D15" s="114"/>
      <c r="E15" s="114"/>
      <c r="F15" s="295">
        <v>3</v>
      </c>
      <c r="G15" s="114" t="s">
        <v>47</v>
      </c>
      <c r="H15" s="150">
        <f>F15</f>
        <v>3</v>
      </c>
      <c r="I15" s="119"/>
      <c r="J15" s="103"/>
      <c r="K15" s="103"/>
    </row>
    <row r="16" spans="1:26" ht="12.75" customHeight="1" x14ac:dyDescent="0.2">
      <c r="A16" s="103"/>
      <c r="B16" s="107" t="s">
        <v>48</v>
      </c>
      <c r="C16" s="107"/>
      <c r="D16" s="114"/>
      <c r="E16" s="114"/>
      <c r="F16" s="114"/>
      <c r="G16" s="114"/>
      <c r="H16" s="101">
        <f>SUM(H14:H15)</f>
        <v>178</v>
      </c>
      <c r="I16" s="103"/>
      <c r="J16" s="103"/>
      <c r="K16" s="103"/>
    </row>
    <row r="17" spans="1:26" ht="12.75" customHeight="1" x14ac:dyDescent="0.2">
      <c r="A17" s="132" t="s">
        <v>49</v>
      </c>
      <c r="B17" s="134"/>
      <c r="C17" s="134"/>
      <c r="D17" s="134"/>
      <c r="E17" s="134"/>
      <c r="F17" s="134"/>
      <c r="G17" s="134"/>
      <c r="H17" s="134"/>
      <c r="I17" s="135"/>
      <c r="J17" s="134"/>
      <c r="K17" s="103"/>
    </row>
    <row r="18" spans="1:26" ht="12.75" customHeight="1" x14ac:dyDescent="0.2">
      <c r="A18" s="103"/>
      <c r="B18" s="107" t="s">
        <v>50</v>
      </c>
      <c r="C18" s="120"/>
      <c r="D18" s="296">
        <v>2</v>
      </c>
      <c r="E18" s="114" t="s">
        <v>51</v>
      </c>
      <c r="F18" s="107" t="s">
        <v>52</v>
      </c>
      <c r="G18" s="103"/>
      <c r="H18" s="151">
        <f>H19/D18</f>
        <v>150</v>
      </c>
      <c r="I18" s="103"/>
      <c r="J18" s="114" t="s">
        <v>53</v>
      </c>
      <c r="K18" s="103"/>
    </row>
    <row r="19" spans="1:26" ht="12.75" customHeight="1" x14ac:dyDescent="0.2">
      <c r="A19" s="103"/>
      <c r="B19" s="107" t="s">
        <v>54</v>
      </c>
      <c r="C19" s="121"/>
      <c r="D19" s="297">
        <v>3.5</v>
      </c>
      <c r="E19" s="114" t="s">
        <v>55</v>
      </c>
      <c r="F19" s="107" t="s">
        <v>56</v>
      </c>
      <c r="G19" s="121"/>
      <c r="H19" s="151">
        <f>D9-D14</f>
        <v>300</v>
      </c>
      <c r="I19" s="103"/>
      <c r="J19" s="114" t="s">
        <v>57</v>
      </c>
      <c r="K19" s="103"/>
    </row>
    <row r="20" spans="1:26" ht="12.75" customHeight="1" x14ac:dyDescent="0.2">
      <c r="A20" s="132" t="s">
        <v>58</v>
      </c>
      <c r="B20" s="134"/>
      <c r="C20" s="134"/>
      <c r="D20" s="134"/>
      <c r="E20" s="134"/>
      <c r="F20" s="132"/>
      <c r="G20" s="134"/>
      <c r="H20" s="136"/>
      <c r="I20" s="134"/>
      <c r="J20" s="137"/>
      <c r="K20" s="103"/>
    </row>
    <row r="21" spans="1:26" ht="12.75" customHeight="1" x14ac:dyDescent="0.2">
      <c r="A21" s="122" t="s">
        <v>59</v>
      </c>
      <c r="B21" s="103"/>
      <c r="C21" s="123"/>
      <c r="D21" s="103"/>
      <c r="E21" s="103"/>
      <c r="F21" s="103"/>
      <c r="G21" s="103"/>
      <c r="H21" s="119"/>
      <c r="I21" s="103"/>
      <c r="J21" s="103"/>
      <c r="K21" s="103"/>
    </row>
    <row r="22" spans="1:26" ht="12.75" customHeight="1" x14ac:dyDescent="0.2">
      <c r="A22" s="103"/>
      <c r="B22" s="107" t="s">
        <v>60</v>
      </c>
      <c r="C22" s="107"/>
      <c r="D22" s="103"/>
      <c r="E22" s="103"/>
      <c r="F22" s="103"/>
      <c r="G22" s="103"/>
      <c r="H22" s="304">
        <f>H24*D18</f>
        <v>1.28</v>
      </c>
      <c r="I22" s="119"/>
      <c r="J22" s="103"/>
      <c r="K22" s="103"/>
    </row>
    <row r="23" spans="1:26" ht="12.75" customHeight="1" x14ac:dyDescent="0.2">
      <c r="A23" s="103"/>
      <c r="B23" s="107" t="s">
        <v>61</v>
      </c>
      <c r="C23" s="103"/>
      <c r="D23" s="107"/>
      <c r="E23" s="103"/>
      <c r="F23" s="103"/>
      <c r="G23" s="107"/>
      <c r="H23" s="216">
        <f>H22*H18</f>
        <v>192</v>
      </c>
      <c r="I23" s="119"/>
      <c r="J23" s="103"/>
      <c r="K23" s="103"/>
    </row>
    <row r="24" spans="1:26" ht="12.75" customHeight="1" x14ac:dyDescent="0.2">
      <c r="A24" s="103"/>
      <c r="B24" s="107" t="s">
        <v>62</v>
      </c>
      <c r="C24" s="103"/>
      <c r="D24" s="103"/>
      <c r="E24" s="103"/>
      <c r="F24" s="103"/>
      <c r="G24" s="103"/>
      <c r="H24" s="298">
        <v>0.64</v>
      </c>
      <c r="I24" s="119"/>
      <c r="J24" s="103"/>
      <c r="K24" s="103"/>
    </row>
    <row r="25" spans="1:26" ht="12.75" customHeight="1" x14ac:dyDescent="0.2">
      <c r="A25" s="132" t="s">
        <v>63</v>
      </c>
      <c r="B25" s="134"/>
      <c r="C25" s="134"/>
      <c r="D25" s="134"/>
      <c r="E25" s="134"/>
      <c r="F25" s="134"/>
      <c r="G25" s="134"/>
      <c r="H25" s="134"/>
      <c r="I25" s="135"/>
      <c r="J25" s="134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2.75" customHeight="1" x14ac:dyDescent="0.2">
      <c r="A26" s="103"/>
      <c r="B26" s="107" t="s">
        <v>64</v>
      </c>
      <c r="C26" s="103"/>
      <c r="D26" s="294">
        <v>3</v>
      </c>
      <c r="E26" s="114" t="s">
        <v>65</v>
      </c>
      <c r="F26" s="124"/>
      <c r="G26" s="115"/>
      <c r="H26" s="150">
        <f>H16*(D26/100)</f>
        <v>5.34</v>
      </c>
      <c r="I26" s="119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2.75" customHeight="1" x14ac:dyDescent="0.2">
      <c r="A27" s="103"/>
      <c r="B27" s="107" t="s">
        <v>66</v>
      </c>
      <c r="C27" s="103"/>
      <c r="D27" s="153">
        <f>H16</f>
        <v>178</v>
      </c>
      <c r="E27" s="114" t="s">
        <v>67</v>
      </c>
      <c r="F27" s="294">
        <v>6</v>
      </c>
      <c r="G27" s="115" t="s">
        <v>68</v>
      </c>
      <c r="H27" s="150">
        <f>D27*(F27/100)*(H$18/365)</f>
        <v>4.3890410958904109</v>
      </c>
      <c r="I27" s="125" t="s">
        <v>69</v>
      </c>
      <c r="J27" s="103"/>
      <c r="K27" s="103"/>
    </row>
    <row r="28" spans="1:26" ht="12.75" customHeight="1" x14ac:dyDescent="0.2">
      <c r="A28" s="103"/>
      <c r="B28" s="107" t="s">
        <v>70</v>
      </c>
      <c r="C28" s="103"/>
      <c r="D28" s="153">
        <f>0.5*H23</f>
        <v>96</v>
      </c>
      <c r="E28" s="114" t="s">
        <v>67</v>
      </c>
      <c r="F28" s="294">
        <v>6</v>
      </c>
      <c r="G28" s="115" t="s">
        <v>68</v>
      </c>
      <c r="H28" s="150">
        <f>(D28)*(F28/100)*(H$18/365)</f>
        <v>2.3671232876712325</v>
      </c>
      <c r="I28" s="125" t="s">
        <v>69</v>
      </c>
      <c r="J28" s="103"/>
      <c r="K28" s="103"/>
    </row>
    <row r="29" spans="1:26" ht="12.75" customHeight="1" x14ac:dyDescent="0.2">
      <c r="A29" s="103"/>
      <c r="B29" s="107" t="s">
        <v>71</v>
      </c>
      <c r="C29" s="103"/>
      <c r="D29" s="299">
        <v>750</v>
      </c>
      <c r="E29" s="114" t="s">
        <v>27</v>
      </c>
      <c r="F29" s="295">
        <v>60</v>
      </c>
      <c r="G29" s="115" t="s">
        <v>72</v>
      </c>
      <c r="H29" s="150">
        <f>D29*(F29/2000)</f>
        <v>22.5</v>
      </c>
      <c r="I29" s="119"/>
      <c r="J29" s="103"/>
      <c r="K29" s="103"/>
    </row>
    <row r="30" spans="1:26" ht="12.75" customHeight="1" x14ac:dyDescent="0.2">
      <c r="A30" s="103"/>
      <c r="B30" s="107" t="s">
        <v>73</v>
      </c>
      <c r="C30" s="103"/>
      <c r="D30" s="114"/>
      <c r="E30" s="114"/>
      <c r="F30" s="295">
        <v>5</v>
      </c>
      <c r="G30" s="115" t="s">
        <v>47</v>
      </c>
      <c r="H30" s="150">
        <f>F30</f>
        <v>5</v>
      </c>
      <c r="I30" s="103"/>
      <c r="J30" s="118"/>
      <c r="K30" s="103"/>
    </row>
    <row r="31" spans="1:26" ht="12.75" customHeight="1" x14ac:dyDescent="0.2">
      <c r="A31" s="103"/>
      <c r="B31" s="107" t="s">
        <v>74</v>
      </c>
      <c r="C31" s="103"/>
      <c r="D31" s="114"/>
      <c r="E31" s="114"/>
      <c r="F31" s="295">
        <v>14</v>
      </c>
      <c r="G31" s="115" t="s">
        <v>47</v>
      </c>
      <c r="H31" s="150">
        <f>F31</f>
        <v>14</v>
      </c>
      <c r="I31" s="119"/>
      <c r="J31" s="103"/>
      <c r="K31" s="103"/>
    </row>
    <row r="32" spans="1:26" ht="12.75" customHeight="1" x14ac:dyDescent="0.2">
      <c r="A32" s="103"/>
      <c r="B32" s="279" t="s">
        <v>75</v>
      </c>
      <c r="C32" s="271"/>
      <c r="D32" s="271"/>
      <c r="E32" s="114"/>
      <c r="F32" s="295">
        <v>0</v>
      </c>
      <c r="G32" s="115" t="s">
        <v>76</v>
      </c>
      <c r="H32" s="150">
        <v>2.27</v>
      </c>
      <c r="I32" s="119"/>
      <c r="J32" s="103"/>
      <c r="K32" s="103"/>
    </row>
    <row r="33" spans="1:26" ht="12.75" customHeight="1" x14ac:dyDescent="0.2">
      <c r="A33" s="103"/>
      <c r="B33" s="107" t="s">
        <v>77</v>
      </c>
      <c r="C33" s="103"/>
      <c r="D33" s="103"/>
      <c r="E33" s="114"/>
      <c r="F33" s="295">
        <v>10</v>
      </c>
      <c r="G33" s="115" t="s">
        <v>47</v>
      </c>
      <c r="H33" s="150">
        <f>F33</f>
        <v>10</v>
      </c>
      <c r="I33" s="119"/>
      <c r="J33" s="103"/>
      <c r="K33" s="103"/>
    </row>
    <row r="34" spans="1:26" ht="12.75" customHeight="1" x14ac:dyDescent="0.2">
      <c r="A34" s="103"/>
      <c r="B34" s="107" t="s">
        <v>78</v>
      </c>
      <c r="C34" s="103"/>
      <c r="D34" s="103"/>
      <c r="E34" s="114"/>
      <c r="F34" s="295">
        <v>15</v>
      </c>
      <c r="G34" s="114" t="s">
        <v>47</v>
      </c>
      <c r="H34" s="150">
        <f>F34</f>
        <v>15</v>
      </c>
      <c r="I34" s="119"/>
      <c r="J34" s="103"/>
      <c r="K34" s="103"/>
    </row>
    <row r="35" spans="1:26" ht="12.75" customHeight="1" x14ac:dyDescent="0.2">
      <c r="A35" s="103"/>
      <c r="B35" s="107" t="s">
        <v>79</v>
      </c>
      <c r="C35" s="103"/>
      <c r="D35" s="114"/>
      <c r="E35" s="114"/>
      <c r="F35" s="300">
        <v>8</v>
      </c>
      <c r="G35" s="115" t="s">
        <v>47</v>
      </c>
      <c r="H35" s="154">
        <f>F35</f>
        <v>8</v>
      </c>
      <c r="I35" s="119"/>
      <c r="J35" s="103"/>
      <c r="K35" s="103"/>
    </row>
    <row r="36" spans="1:26" ht="12.75" customHeight="1" x14ac:dyDescent="0.2">
      <c r="A36" s="103"/>
      <c r="B36" s="126" t="s">
        <v>80</v>
      </c>
      <c r="C36" s="94"/>
      <c r="D36" s="127"/>
      <c r="E36" s="127"/>
      <c r="F36" s="127"/>
      <c r="G36" s="127"/>
      <c r="H36" s="101">
        <f>SUM(H26:H35)</f>
        <v>88.866164383561653</v>
      </c>
      <c r="I36" s="119"/>
      <c r="J36" s="103"/>
      <c r="K36" s="103"/>
    </row>
    <row r="37" spans="1:26" ht="12.75" customHeight="1" x14ac:dyDescent="0.2">
      <c r="A37" s="132" t="s">
        <v>81</v>
      </c>
      <c r="B37" s="132"/>
      <c r="C37" s="132"/>
      <c r="D37" s="132"/>
      <c r="E37" s="132"/>
      <c r="F37" s="132"/>
      <c r="G37" s="132"/>
      <c r="H37" s="132"/>
      <c r="I37" s="135"/>
      <c r="J37" s="134"/>
      <c r="K37" s="103"/>
    </row>
    <row r="38" spans="1:26" ht="12.75" customHeight="1" x14ac:dyDescent="0.2">
      <c r="A38" s="122" t="s">
        <v>82</v>
      </c>
      <c r="B38" s="107"/>
      <c r="C38" s="107"/>
      <c r="D38" s="107"/>
      <c r="E38" s="107"/>
      <c r="F38" s="107"/>
      <c r="G38" s="107"/>
      <c r="H38" s="107"/>
      <c r="I38" s="119"/>
      <c r="J38" s="103"/>
      <c r="K38" s="103"/>
    </row>
    <row r="39" spans="1:26" ht="12.75" customHeight="1" x14ac:dyDescent="0.2">
      <c r="A39" s="103"/>
      <c r="B39" s="107" t="s">
        <v>83</v>
      </c>
      <c r="C39" s="103"/>
      <c r="D39" s="301">
        <v>0.9</v>
      </c>
      <c r="E39" s="107" t="s">
        <v>84</v>
      </c>
      <c r="F39" s="103"/>
      <c r="G39" s="128"/>
      <c r="H39" s="102">
        <f>D39*H18</f>
        <v>135</v>
      </c>
      <c r="I39" s="119"/>
      <c r="J39" s="103"/>
      <c r="K39" s="103"/>
    </row>
    <row r="40" spans="1:26" ht="12.75" customHeight="1" x14ac:dyDescent="0.2">
      <c r="A40" s="50" t="s">
        <v>116</v>
      </c>
      <c r="B40" s="140"/>
      <c r="C40" s="139"/>
      <c r="D40" s="141"/>
      <c r="E40" s="140"/>
      <c r="F40" s="139"/>
      <c r="G40" s="142"/>
      <c r="H40" s="143"/>
      <c r="I40" s="144"/>
      <c r="J40" s="139"/>
      <c r="K40" s="103"/>
    </row>
    <row r="41" spans="1:26" ht="12.75" customHeight="1" x14ac:dyDescent="0.2">
      <c r="A41" s="103"/>
      <c r="B41" s="107" t="s">
        <v>85</v>
      </c>
      <c r="C41" s="103"/>
      <c r="D41" s="103"/>
      <c r="E41" s="103"/>
      <c r="F41" s="103"/>
      <c r="G41" s="103"/>
      <c r="H41" s="102">
        <f>(H23+H46+H36)/H19</f>
        <v>1.3862205479452057</v>
      </c>
      <c r="I41" s="119"/>
      <c r="J41" s="103"/>
      <c r="K41" s="103"/>
    </row>
    <row r="42" spans="1:26" ht="12.75" customHeight="1" x14ac:dyDescent="0.2">
      <c r="A42" s="132" t="s">
        <v>86</v>
      </c>
      <c r="B42" s="132"/>
      <c r="C42" s="132"/>
      <c r="D42" s="132"/>
      <c r="E42" s="132"/>
      <c r="F42" s="132"/>
      <c r="G42" s="132"/>
      <c r="H42" s="132"/>
      <c r="I42" s="135"/>
      <c r="J42" s="134"/>
      <c r="K42" s="103"/>
    </row>
    <row r="43" spans="1:26" ht="12.75" customHeight="1" x14ac:dyDescent="0.2">
      <c r="A43" s="103"/>
      <c r="B43" s="107" t="s">
        <v>87</v>
      </c>
      <c r="C43" s="103"/>
      <c r="D43" s="103"/>
      <c r="E43" s="103"/>
      <c r="F43" s="103"/>
      <c r="G43" s="103"/>
      <c r="H43" s="152">
        <f>H9</f>
        <v>540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12.75" customHeight="1" x14ac:dyDescent="0.2">
      <c r="A44" s="103"/>
      <c r="B44" s="107" t="s">
        <v>88</v>
      </c>
      <c r="C44" s="103"/>
      <c r="D44" s="103"/>
      <c r="E44" s="103"/>
      <c r="F44" s="103"/>
      <c r="G44" s="103"/>
      <c r="H44" s="152">
        <f>H16+H23+H36</f>
        <v>458.86616438356168</v>
      </c>
      <c r="I44" s="103"/>
      <c r="J44" s="103"/>
      <c r="K44" s="103"/>
    </row>
    <row r="45" spans="1:26" ht="12.75" customHeight="1" x14ac:dyDescent="0.2">
      <c r="A45" s="107" t="s">
        <v>89</v>
      </c>
      <c r="B45" s="103"/>
      <c r="C45" s="107"/>
      <c r="D45" s="107"/>
      <c r="E45" s="107"/>
      <c r="F45" s="107"/>
      <c r="G45" s="107" t="s">
        <v>47</v>
      </c>
      <c r="H45" s="102">
        <f>H43-H44</f>
        <v>81.133835616438319</v>
      </c>
      <c r="I45" s="119"/>
      <c r="J45" s="103"/>
      <c r="K45" s="103"/>
    </row>
    <row r="46" spans="1:26" ht="12.75" customHeight="1" x14ac:dyDescent="0.2">
      <c r="A46" s="103"/>
      <c r="B46" s="107" t="s">
        <v>90</v>
      </c>
      <c r="C46" s="103"/>
      <c r="D46" s="103"/>
      <c r="E46" s="103"/>
      <c r="F46" s="103"/>
      <c r="G46" s="103"/>
      <c r="H46" s="152">
        <f>H39</f>
        <v>135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2.75" customHeight="1" x14ac:dyDescent="0.2">
      <c r="A47" s="107" t="s">
        <v>91</v>
      </c>
      <c r="B47" s="103"/>
      <c r="C47" s="107"/>
      <c r="D47" s="107"/>
      <c r="E47" s="107"/>
      <c r="F47" s="107"/>
      <c r="G47" s="107" t="s">
        <v>47</v>
      </c>
      <c r="H47" s="102">
        <f>H45-H46</f>
        <v>-53.866164383561681</v>
      </c>
      <c r="I47" s="119"/>
      <c r="J47" s="103"/>
      <c r="K47" s="103"/>
    </row>
    <row r="48" spans="1:26" ht="12.75" customHeight="1" x14ac:dyDescent="0.2">
      <c r="A48" s="132" t="s">
        <v>92</v>
      </c>
      <c r="B48" s="132"/>
      <c r="C48" s="132"/>
      <c r="D48" s="132"/>
      <c r="E48" s="132"/>
      <c r="F48" s="132"/>
      <c r="G48" s="132"/>
      <c r="H48" s="133"/>
      <c r="I48" s="133"/>
      <c r="J48" s="132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2.75" customHeight="1" x14ac:dyDescent="0.2">
      <c r="A49" s="103"/>
      <c r="B49" s="107" t="s">
        <v>93</v>
      </c>
      <c r="C49" s="107"/>
      <c r="D49" s="103"/>
      <c r="E49" s="103"/>
      <c r="F49" s="103"/>
      <c r="G49" s="103"/>
      <c r="H49" s="155">
        <f>(H44+H46)/(D9/100)</f>
        <v>148.46654109589042</v>
      </c>
      <c r="I49" s="116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2.75" customHeight="1" x14ac:dyDescent="0.2">
      <c r="A50" s="103"/>
      <c r="B50" s="107" t="s">
        <v>94</v>
      </c>
      <c r="C50" s="107"/>
      <c r="D50" s="103"/>
      <c r="E50" s="103"/>
      <c r="F50" s="103"/>
      <c r="G50" s="103"/>
      <c r="H50" s="155">
        <f>(H44+H46-H35)/(D9/100)</f>
        <v>146.46654109589042</v>
      </c>
      <c r="I50" s="103"/>
      <c r="J50" s="103"/>
      <c r="K50" s="103"/>
    </row>
    <row r="51" spans="1:26" ht="12.75" customHeight="1" x14ac:dyDescent="0.2">
      <c r="A51" s="107"/>
      <c r="B51" s="103"/>
      <c r="C51" s="107" t="s">
        <v>95</v>
      </c>
      <c r="D51" s="103"/>
      <c r="E51" s="103"/>
      <c r="F51" s="302">
        <v>100</v>
      </c>
      <c r="G51" s="107" t="s">
        <v>57</v>
      </c>
      <c r="H51" s="103"/>
      <c r="I51" s="119"/>
      <c r="J51" s="103"/>
      <c r="K51" s="103"/>
    </row>
    <row r="52" spans="1:26" ht="12.75" customHeight="1" x14ac:dyDescent="0.2">
      <c r="A52" s="103"/>
      <c r="B52" s="107" t="s">
        <v>96</v>
      </c>
      <c r="C52" s="103"/>
      <c r="D52" s="103"/>
      <c r="E52" s="103"/>
      <c r="F52" s="103"/>
      <c r="G52" s="103"/>
      <c r="H52" s="102">
        <f>(H9-H23-H36-H39-H15)/F51*100</f>
        <v>121.13383561643832</v>
      </c>
      <c r="I52" s="103"/>
      <c r="J52" s="103"/>
      <c r="K52" s="103"/>
    </row>
    <row r="53" spans="1:26" ht="12.75" customHeight="1" x14ac:dyDescent="0.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03"/>
    </row>
    <row r="54" spans="1:26" ht="12.75" customHeight="1" x14ac:dyDescent="0.25">
      <c r="A54" s="129"/>
      <c r="B54" s="305" t="s">
        <v>45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</row>
    <row r="55" spans="1:26" ht="9" customHeight="1" x14ac:dyDescent="0.25">
      <c r="A55" s="129"/>
      <c r="B55" s="130"/>
      <c r="C55" s="130"/>
      <c r="D55" s="130"/>
      <c r="E55" s="131"/>
      <c r="F55" s="130"/>
      <c r="G55" s="130"/>
      <c r="H55" s="130"/>
      <c r="I55" s="130"/>
      <c r="J55" s="130"/>
      <c r="K55" s="103"/>
    </row>
    <row r="56" spans="1:26" ht="24" customHeight="1" x14ac:dyDescent="0.2">
      <c r="A56" s="274"/>
      <c r="B56" s="271"/>
      <c r="C56" s="271"/>
      <c r="D56" s="271"/>
      <c r="E56" s="271"/>
      <c r="F56" s="271"/>
      <c r="G56" s="271"/>
      <c r="H56" s="271"/>
      <c r="I56" s="271"/>
      <c r="J56" s="271"/>
      <c r="K56" s="271"/>
    </row>
    <row r="57" spans="1:26" ht="12.75" customHeight="1" x14ac:dyDescent="0.2"/>
    <row r="58" spans="1:26" ht="12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26" ht="12.75" customHeight="1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26" ht="12.7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26" ht="12.75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26" ht="12.75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26" ht="12.7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26" ht="12.75" customHeight="1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ht="12.75" customHeight="1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12.75" customHeight="1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2.75" customHeight="1" x14ac:dyDescent="0.2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2.75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1" ht="12.75" customHeight="1" x14ac:dyDescent="0.2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ht="12.75" customHeight="1" x14ac:dyDescent="0.2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customHeight="1" x14ac:dyDescent="0.2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.75" customHeight="1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 customHeight="1" x14ac:dyDescent="0.2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1:11" ht="12.75" customHeight="1" x14ac:dyDescent="0.2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1:11" ht="12.75" customHeight="1" x14ac:dyDescent="0.2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ht="12.75" customHeight="1" x14ac:dyDescent="0.2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1" ht="12.75" customHeight="1" x14ac:dyDescent="0.2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1:11" ht="12.75" customHeight="1" x14ac:dyDescent="0.2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1:11" ht="12.75" customHeight="1" x14ac:dyDescent="0.2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1:11" ht="12.75" customHeight="1" x14ac:dyDescent="0.2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1:11" ht="12.75" customHeight="1" x14ac:dyDescent="0.2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1:11" ht="12.75" customHeight="1" x14ac:dyDescent="0.2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1:11" ht="12.75" customHeight="1" x14ac:dyDescent="0.2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1:11" ht="12.75" customHeight="1" x14ac:dyDescent="0.2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1:11" ht="12.75" customHeight="1" x14ac:dyDescent="0.2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12.75" customHeight="1" x14ac:dyDescent="0.2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1:11" ht="12.75" customHeight="1" x14ac:dyDescent="0.2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1:11" ht="12.75" customHeight="1" x14ac:dyDescent="0.2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1:11" ht="12.75" customHeight="1" x14ac:dyDescent="0.2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1:11" ht="12.75" customHeight="1" x14ac:dyDescent="0.2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1" ht="12.75" customHeight="1" x14ac:dyDescent="0.2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1:11" ht="12.75" customHeight="1" x14ac:dyDescent="0.2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1:11" ht="12.75" customHeight="1" x14ac:dyDescent="0.2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1:11" ht="12.75" customHeight="1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1:11" ht="12.75" customHeight="1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1" ht="12.75" customHeight="1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1:11" ht="12.75" customHeight="1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1:11" ht="12.75" customHeight="1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1:11" ht="12.75" customHeight="1" x14ac:dyDescent="0.2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1:11" ht="12.75" customHeight="1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1:11" ht="12.75" customHeight="1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1:11" ht="12.75" customHeight="1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1:11" ht="12.75" customHeight="1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1:11" ht="12.75" customHeight="1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1:11" ht="12.75" customHeight="1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1:11" ht="12.75" customHeight="1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1:11" ht="12.75" customHeight="1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1:11" ht="12.75" customHeight="1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1:11" ht="12.75" customHeight="1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1:11" ht="12.75" customHeight="1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1:11" ht="12.75" customHeight="1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1:11" ht="12.75" customHeight="1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1:11" ht="12.75" customHeight="1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1:11" ht="12.75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1:11" ht="12.75" customHeight="1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1:11" ht="12.75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1:11" ht="12.75" customHeight="1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1:11" ht="12.75" customHeight="1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1:11" ht="12.75" customHeight="1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1:11" ht="12.75" customHeight="1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1:11" ht="12.75" customHeight="1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1:11" ht="12.75" customHeight="1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1:11" ht="12.75" customHeight="1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1:11" ht="12.75" customHeight="1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1:11" ht="12.75" customHeight="1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1:11" ht="12.75" customHeight="1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1:11" ht="12.75" customHeight="1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1:11" ht="12.75" customHeight="1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1:11" ht="12.75" customHeight="1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1:11" ht="12.75" customHeight="1" x14ac:dyDescent="0.2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1:11" ht="12.75" customHeight="1" x14ac:dyDescent="0.2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1:11" ht="12.75" customHeight="1" x14ac:dyDescent="0.2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1:11" ht="12.75" customHeight="1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</row>
    <row r="134" spans="1:11" ht="12.75" customHeight="1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1:11" ht="12.75" customHeight="1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</row>
    <row r="136" spans="1:11" ht="12.75" customHeight="1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1:11" ht="12.75" customHeight="1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</row>
    <row r="138" spans="1:11" ht="12.75" customHeight="1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</row>
    <row r="139" spans="1:11" ht="12.75" customHeight="1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</row>
    <row r="140" spans="1:11" ht="12.75" customHeight="1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</row>
    <row r="141" spans="1:11" ht="12.75" customHeight="1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</row>
    <row r="142" spans="1:11" ht="12.75" customHeight="1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</row>
    <row r="143" spans="1:11" ht="12.75" customHeight="1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1:11" ht="12.75" customHeight="1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</row>
    <row r="145" spans="1:11" ht="12.75" customHeight="1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1:11" ht="12.75" customHeight="1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</row>
    <row r="147" spans="1:11" ht="12.75" customHeight="1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</row>
    <row r="148" spans="1:11" ht="12.75" customHeight="1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1:11" ht="12.75" customHeight="1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1:11" ht="12.75" customHeight="1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1:11" ht="12.75" customHeight="1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1:11" ht="12.75" customHeight="1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1:11" ht="12.75" customHeight="1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1:11" ht="12.75" customHeight="1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1:11" ht="12.75" customHeight="1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ht="12.75" customHeight="1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1:11" ht="12.75" customHeight="1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ht="12.75" customHeight="1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12.75" customHeight="1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1:11" ht="12.75" customHeight="1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</row>
    <row r="161" spans="1:11" ht="12.75" customHeight="1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1:11" ht="12.75" customHeight="1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</row>
    <row r="163" spans="1:11" ht="12.75" customHeight="1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</row>
    <row r="164" spans="1:11" ht="12.75" customHeight="1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</row>
    <row r="165" spans="1:11" ht="12.75" customHeight="1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1:11" ht="12.75" customHeight="1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</row>
    <row r="167" spans="1:11" ht="12.75" customHeight="1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</row>
    <row r="168" spans="1:11" ht="12.75" customHeight="1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</row>
    <row r="169" spans="1:11" ht="12.75" customHeight="1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</row>
    <row r="170" spans="1:11" ht="12.75" customHeight="1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1:11" ht="12.75" customHeight="1" x14ac:dyDescent="0.2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</row>
    <row r="172" spans="1:11" ht="12.75" customHeight="1" x14ac:dyDescent="0.2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1:11" ht="12.75" customHeight="1" x14ac:dyDescent="0.2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</row>
    <row r="174" spans="1:11" ht="12.75" customHeight="1" x14ac:dyDescent="0.2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</row>
    <row r="175" spans="1:11" ht="12.75" customHeight="1" x14ac:dyDescent="0.2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1:11" ht="12.75" customHeight="1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</row>
    <row r="177" spans="1:11" ht="12.75" customHeight="1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</row>
    <row r="178" spans="1:11" ht="12.75" customHeight="1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</row>
    <row r="179" spans="1:11" ht="12.75" customHeight="1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</row>
    <row r="180" spans="1:11" ht="12.75" customHeight="1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</row>
    <row r="181" spans="1:11" ht="12.75" customHeight="1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1:11" ht="12.75" customHeight="1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</row>
    <row r="183" spans="1:11" ht="12.75" customHeight="1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</row>
    <row r="184" spans="1:11" ht="12.75" customHeight="1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</row>
    <row r="185" spans="1:11" ht="12.75" customHeight="1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</row>
    <row r="186" spans="1:11" ht="12.75" customHeight="1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</row>
    <row r="187" spans="1:11" ht="12.75" customHeight="1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</row>
    <row r="188" spans="1:11" ht="12.75" customHeight="1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</row>
    <row r="189" spans="1:11" ht="12.75" customHeight="1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</row>
    <row r="190" spans="1:11" ht="12.75" customHeight="1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1:11" ht="12.75" customHeight="1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1:11" ht="12.75" customHeight="1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1:11" ht="12.75" customHeight="1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</row>
    <row r="194" spans="1:11" ht="12.75" customHeight="1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</row>
    <row r="195" spans="1:11" ht="12.75" customHeight="1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</row>
    <row r="196" spans="1:11" ht="12.75" customHeight="1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1:11" ht="12.75" customHeight="1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</row>
    <row r="198" spans="1:11" ht="12.75" customHeight="1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</row>
    <row r="199" spans="1:11" ht="12.75" customHeight="1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</row>
    <row r="200" spans="1:11" ht="12.75" customHeight="1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</row>
    <row r="201" spans="1:11" ht="12.75" customHeight="1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</row>
    <row r="202" spans="1:11" ht="12.75" customHeight="1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</row>
    <row r="203" spans="1:11" ht="12.75" customHeight="1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</row>
    <row r="204" spans="1:11" ht="12.75" customHeight="1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1:11" ht="12.75" customHeight="1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</row>
    <row r="206" spans="1:11" ht="12.75" customHeight="1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</row>
    <row r="207" spans="1:11" ht="12.75" customHeight="1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</row>
    <row r="208" spans="1:11" ht="12.75" customHeight="1" x14ac:dyDescent="0.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</row>
    <row r="209" spans="1:11" ht="12.75" customHeight="1" x14ac:dyDescent="0.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</row>
    <row r="210" spans="1:11" ht="12.75" customHeight="1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</row>
    <row r="211" spans="1:11" ht="12.75" customHeight="1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</row>
    <row r="212" spans="1:11" ht="12.75" customHeight="1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</row>
    <row r="213" spans="1:11" ht="12.75" customHeight="1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</row>
    <row r="214" spans="1:11" ht="12.75" customHeight="1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</row>
    <row r="215" spans="1:11" ht="12.75" customHeight="1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</row>
    <row r="216" spans="1:11" ht="12.75" customHeight="1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</row>
    <row r="217" spans="1:11" ht="12.75" customHeight="1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</row>
    <row r="218" spans="1:11" ht="12.75" customHeight="1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</row>
    <row r="219" spans="1:11" ht="12.75" customHeight="1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</row>
    <row r="220" spans="1:11" ht="12.75" customHeight="1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</row>
    <row r="221" spans="1:11" ht="12.75" customHeight="1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</row>
    <row r="222" spans="1:11" ht="12.75" customHeight="1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</row>
    <row r="223" spans="1:11" ht="12.75" customHeight="1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</row>
    <row r="224" spans="1:11" ht="12.75" customHeight="1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</row>
    <row r="225" spans="1:11" ht="12.75" customHeight="1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</row>
    <row r="226" spans="1:11" ht="12.75" customHeight="1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</row>
    <row r="227" spans="1:11" ht="12.75" customHeight="1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</row>
    <row r="228" spans="1:11" ht="12.75" customHeight="1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</row>
    <row r="229" spans="1:11" ht="12.75" customHeight="1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</row>
    <row r="230" spans="1:11" ht="12.75" customHeight="1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</row>
    <row r="231" spans="1:11" ht="12.75" customHeight="1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</row>
    <row r="232" spans="1:11" ht="12.75" customHeight="1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</row>
    <row r="233" spans="1:11" ht="12.75" customHeight="1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</row>
    <row r="234" spans="1:11" ht="12.75" customHeight="1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</row>
    <row r="235" spans="1:11" ht="12.75" customHeight="1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</row>
    <row r="236" spans="1:11" ht="12.75" customHeight="1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1:11" ht="12.75" customHeight="1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</row>
    <row r="238" spans="1:11" ht="12.75" customHeight="1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</row>
    <row r="239" spans="1:11" ht="12.75" customHeight="1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</row>
    <row r="240" spans="1:11" ht="12.75" customHeight="1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</row>
    <row r="241" spans="1:11" ht="12.75" customHeight="1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</row>
    <row r="242" spans="1:11" ht="12.75" customHeight="1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</row>
    <row r="243" spans="1:11" ht="12.75" customHeight="1" x14ac:dyDescent="0.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</row>
    <row r="244" spans="1:11" ht="12.75" customHeight="1" x14ac:dyDescent="0.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</row>
    <row r="245" spans="1:11" ht="12.75" customHeight="1" x14ac:dyDescent="0.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</row>
    <row r="246" spans="1:11" ht="12.75" customHeight="1" x14ac:dyDescent="0.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</row>
    <row r="247" spans="1:11" ht="12.75" customHeight="1" x14ac:dyDescent="0.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</row>
    <row r="248" spans="1:11" ht="12.75" customHeight="1" x14ac:dyDescent="0.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</row>
    <row r="249" spans="1:11" ht="12.75" customHeight="1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</row>
    <row r="250" spans="1:11" ht="12.75" customHeight="1" x14ac:dyDescent="0.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</row>
    <row r="251" spans="1:11" ht="12.75" customHeight="1" x14ac:dyDescent="0.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</row>
    <row r="252" spans="1:11" ht="12.75" customHeight="1" x14ac:dyDescent="0.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</row>
    <row r="253" spans="1:11" ht="12.75" customHeight="1" x14ac:dyDescent="0.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</row>
    <row r="254" spans="1:11" ht="12.75" customHeight="1" x14ac:dyDescent="0.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</row>
    <row r="255" spans="1:11" ht="12.75" customHeight="1" x14ac:dyDescent="0.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</row>
    <row r="256" spans="1:11" ht="12.75" customHeight="1" x14ac:dyDescent="0.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</row>
    <row r="257" spans="1:11" ht="12.75" customHeight="1" x14ac:dyDescent="0.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</row>
    <row r="258" spans="1:11" ht="12.75" customHeight="1" x14ac:dyDescent="0.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</row>
    <row r="259" spans="1:11" ht="12.75" customHeight="1" x14ac:dyDescent="0.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</row>
    <row r="260" spans="1:11" ht="12.75" customHeight="1" x14ac:dyDescent="0.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</row>
    <row r="261" spans="1:11" ht="12.75" customHeight="1" x14ac:dyDescent="0.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</row>
    <row r="262" spans="1:11" ht="12.75" customHeight="1" x14ac:dyDescent="0.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</row>
    <row r="263" spans="1:11" ht="12.75" customHeight="1" x14ac:dyDescent="0.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</row>
    <row r="264" spans="1:11" ht="12.75" customHeight="1" x14ac:dyDescent="0.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</row>
    <row r="265" spans="1:11" ht="12.75" customHeight="1" x14ac:dyDescent="0.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</row>
    <row r="266" spans="1:11" ht="12.75" customHeight="1" x14ac:dyDescent="0.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</row>
    <row r="267" spans="1:11" ht="12.75" customHeight="1" x14ac:dyDescent="0.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</row>
    <row r="268" spans="1:11" ht="12.75" customHeight="1" x14ac:dyDescent="0.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</row>
    <row r="269" spans="1:11" ht="12.75" customHeight="1" x14ac:dyDescent="0.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</row>
    <row r="270" spans="1:11" ht="12.75" customHeight="1" x14ac:dyDescent="0.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</row>
    <row r="271" spans="1:11" ht="12.75" customHeight="1" x14ac:dyDescent="0.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</row>
    <row r="272" spans="1:11" ht="12.75" customHeight="1" x14ac:dyDescent="0.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</row>
    <row r="273" spans="1:11" ht="12.75" customHeight="1" x14ac:dyDescent="0.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</row>
    <row r="274" spans="1:11" ht="12.75" customHeight="1" x14ac:dyDescent="0.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</row>
    <row r="275" spans="1:11" ht="12.75" customHeight="1" x14ac:dyDescent="0.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</row>
    <row r="276" spans="1:11" ht="12.75" customHeight="1" x14ac:dyDescent="0.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</row>
    <row r="277" spans="1:11" ht="12.75" customHeight="1" x14ac:dyDescent="0.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</row>
    <row r="278" spans="1:11" ht="12.75" customHeight="1" x14ac:dyDescent="0.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</row>
    <row r="279" spans="1:11" ht="12.75" customHeight="1" x14ac:dyDescent="0.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</row>
    <row r="280" spans="1:11" ht="12.75" customHeight="1" x14ac:dyDescent="0.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</row>
    <row r="281" spans="1:11" ht="12.75" customHeight="1" x14ac:dyDescent="0.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</row>
    <row r="282" spans="1:11" ht="12.75" customHeight="1" x14ac:dyDescent="0.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</row>
    <row r="283" spans="1:11" ht="12.75" customHeight="1" x14ac:dyDescent="0.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</row>
    <row r="284" spans="1:11" ht="12.75" customHeight="1" x14ac:dyDescent="0.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</row>
    <row r="285" spans="1:11" ht="12.75" customHeight="1" x14ac:dyDescent="0.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</row>
    <row r="286" spans="1:11" ht="12.75" customHeight="1" x14ac:dyDescent="0.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</row>
    <row r="287" spans="1:11" ht="12.75" customHeight="1" x14ac:dyDescent="0.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</row>
    <row r="288" spans="1:11" ht="12.75" customHeight="1" x14ac:dyDescent="0.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</row>
    <row r="289" spans="1:11" ht="12.75" customHeight="1" x14ac:dyDescent="0.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</row>
    <row r="290" spans="1:11" ht="12.75" customHeight="1" x14ac:dyDescent="0.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</row>
    <row r="291" spans="1:11" ht="12.75" customHeight="1" x14ac:dyDescent="0.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</row>
    <row r="292" spans="1:11" ht="12.75" customHeight="1" x14ac:dyDescent="0.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1:11" ht="12.75" customHeight="1" x14ac:dyDescent="0.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</row>
    <row r="294" spans="1:11" ht="12.75" customHeight="1" x14ac:dyDescent="0.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</row>
    <row r="295" spans="1:11" ht="12.75" customHeight="1" x14ac:dyDescent="0.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</row>
    <row r="296" spans="1:11" ht="12.75" customHeight="1" x14ac:dyDescent="0.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</row>
    <row r="297" spans="1:11" ht="12.75" customHeight="1" x14ac:dyDescent="0.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</row>
    <row r="298" spans="1:11" ht="12.75" customHeight="1" x14ac:dyDescent="0.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</row>
    <row r="299" spans="1:11" ht="12.75" customHeight="1" x14ac:dyDescent="0.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</row>
    <row r="300" spans="1:11" ht="12.75" customHeight="1" x14ac:dyDescent="0.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</row>
    <row r="301" spans="1:11" ht="12.75" customHeight="1" x14ac:dyDescent="0.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</row>
    <row r="302" spans="1:11" ht="12.75" customHeight="1" x14ac:dyDescent="0.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</row>
    <row r="303" spans="1:11" ht="12.75" customHeight="1" x14ac:dyDescent="0.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</row>
    <row r="304" spans="1:11" ht="12.75" customHeight="1" x14ac:dyDescent="0.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</row>
    <row r="305" spans="1:11" ht="12.75" customHeight="1" x14ac:dyDescent="0.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</row>
    <row r="306" spans="1:11" ht="12.75" customHeight="1" x14ac:dyDescent="0.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</row>
    <row r="307" spans="1:11" ht="12.75" customHeight="1" x14ac:dyDescent="0.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</row>
    <row r="308" spans="1:11" ht="12.75" customHeight="1" x14ac:dyDescent="0.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</row>
    <row r="309" spans="1:11" ht="12.75" customHeight="1" x14ac:dyDescent="0.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</row>
    <row r="310" spans="1:11" ht="12.75" customHeight="1" x14ac:dyDescent="0.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</row>
    <row r="311" spans="1:11" ht="12.75" customHeight="1" x14ac:dyDescent="0.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</row>
    <row r="312" spans="1:11" ht="12.75" customHeight="1" x14ac:dyDescent="0.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</row>
    <row r="313" spans="1:11" ht="12.75" customHeight="1" x14ac:dyDescent="0.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</row>
    <row r="314" spans="1:11" ht="12.75" customHeight="1" x14ac:dyDescent="0.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</row>
    <row r="315" spans="1:11" ht="12.75" customHeight="1" x14ac:dyDescent="0.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</row>
    <row r="316" spans="1:11" ht="12.75" customHeight="1" x14ac:dyDescent="0.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</row>
    <row r="317" spans="1:11" ht="12.75" customHeight="1" x14ac:dyDescent="0.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</row>
    <row r="318" spans="1:11" ht="12.75" customHeight="1" x14ac:dyDescent="0.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</row>
    <row r="319" spans="1:11" ht="12.75" customHeight="1" x14ac:dyDescent="0.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</row>
    <row r="320" spans="1:11" ht="12.75" customHeight="1" x14ac:dyDescent="0.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</row>
    <row r="321" spans="1:11" ht="12.75" customHeight="1" x14ac:dyDescent="0.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</row>
    <row r="322" spans="1:11" ht="12.75" customHeight="1" x14ac:dyDescent="0.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</row>
    <row r="323" spans="1:11" ht="12.75" customHeight="1" x14ac:dyDescent="0.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</row>
    <row r="324" spans="1:11" ht="12.75" customHeight="1" x14ac:dyDescent="0.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</row>
    <row r="325" spans="1:11" ht="12.75" customHeight="1" x14ac:dyDescent="0.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</row>
    <row r="326" spans="1:11" ht="12.75" customHeight="1" x14ac:dyDescent="0.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</row>
    <row r="327" spans="1:11" ht="12.75" customHeight="1" x14ac:dyDescent="0.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</row>
    <row r="328" spans="1:11" ht="12.75" customHeight="1" x14ac:dyDescent="0.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</row>
    <row r="329" spans="1:11" ht="12.75" customHeight="1" x14ac:dyDescent="0.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</row>
    <row r="330" spans="1:11" ht="12.75" customHeight="1" x14ac:dyDescent="0.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</row>
    <row r="331" spans="1:11" ht="12.75" customHeight="1" x14ac:dyDescent="0.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</row>
    <row r="332" spans="1:11" ht="12.75" customHeight="1" x14ac:dyDescent="0.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</row>
    <row r="333" spans="1:11" ht="12.75" customHeight="1" x14ac:dyDescent="0.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</row>
    <row r="334" spans="1:11" ht="12.75" customHeight="1" x14ac:dyDescent="0.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</row>
    <row r="335" spans="1:11" ht="12.75" customHeight="1" x14ac:dyDescent="0.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</row>
    <row r="336" spans="1:11" ht="12.75" customHeight="1" x14ac:dyDescent="0.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</row>
    <row r="337" spans="1:11" ht="12.75" customHeight="1" x14ac:dyDescent="0.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</row>
    <row r="338" spans="1:11" ht="12.75" customHeight="1" x14ac:dyDescent="0.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</row>
    <row r="339" spans="1:11" ht="12.75" customHeight="1" x14ac:dyDescent="0.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</row>
    <row r="340" spans="1:11" ht="12.75" customHeight="1" x14ac:dyDescent="0.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</row>
    <row r="341" spans="1:11" ht="12.75" customHeight="1" x14ac:dyDescent="0.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</row>
    <row r="342" spans="1:11" ht="12.75" customHeight="1" x14ac:dyDescent="0.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</row>
    <row r="343" spans="1:11" ht="12.75" customHeight="1" x14ac:dyDescent="0.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</row>
    <row r="344" spans="1:11" ht="12.75" customHeight="1" x14ac:dyDescent="0.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</row>
    <row r="345" spans="1:11" ht="12.75" customHeight="1" x14ac:dyDescent="0.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</row>
    <row r="346" spans="1:11" ht="12.75" customHeight="1" x14ac:dyDescent="0.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</row>
    <row r="347" spans="1:11" ht="12.75" customHeight="1" x14ac:dyDescent="0.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</row>
    <row r="348" spans="1:11" ht="12.75" customHeight="1" x14ac:dyDescent="0.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</row>
    <row r="349" spans="1:11" ht="12.75" customHeight="1" x14ac:dyDescent="0.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</row>
    <row r="350" spans="1:11" ht="12.75" customHeight="1" x14ac:dyDescent="0.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</row>
    <row r="351" spans="1:11" ht="12.75" customHeight="1" x14ac:dyDescent="0.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</row>
    <row r="352" spans="1:11" ht="12.75" customHeight="1" x14ac:dyDescent="0.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</row>
    <row r="353" spans="1:11" ht="12.75" customHeight="1" x14ac:dyDescent="0.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</row>
    <row r="354" spans="1:11" ht="12.75" customHeight="1" x14ac:dyDescent="0.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</row>
    <row r="355" spans="1:11" ht="12.75" customHeight="1" x14ac:dyDescent="0.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</row>
    <row r="356" spans="1:11" ht="12.75" customHeight="1" x14ac:dyDescent="0.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</row>
    <row r="357" spans="1:11" ht="12.75" customHeight="1" x14ac:dyDescent="0.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</row>
    <row r="358" spans="1:11" ht="12.75" customHeight="1" x14ac:dyDescent="0.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1:11" ht="12.75" customHeight="1" x14ac:dyDescent="0.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</row>
    <row r="360" spans="1:11" ht="12.75" customHeight="1" x14ac:dyDescent="0.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</row>
    <row r="361" spans="1:11" ht="12.75" customHeight="1" x14ac:dyDescent="0.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</row>
    <row r="362" spans="1:11" ht="12.75" customHeight="1" x14ac:dyDescent="0.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</row>
    <row r="363" spans="1:11" ht="12.75" customHeight="1" x14ac:dyDescent="0.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</row>
    <row r="364" spans="1:11" ht="12.75" customHeight="1" x14ac:dyDescent="0.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</row>
    <row r="365" spans="1:11" ht="12.75" customHeight="1" x14ac:dyDescent="0.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1:11" ht="12.75" customHeight="1" x14ac:dyDescent="0.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</row>
    <row r="367" spans="1:11" ht="12.75" customHeight="1" x14ac:dyDescent="0.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1:11" ht="12.75" customHeight="1" x14ac:dyDescent="0.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</row>
    <row r="369" spans="1:11" ht="12.75" customHeight="1" x14ac:dyDescent="0.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1:11" ht="12.75" customHeight="1" x14ac:dyDescent="0.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1:11" ht="12.75" customHeight="1" x14ac:dyDescent="0.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</row>
    <row r="372" spans="1:11" ht="12.75" customHeight="1" x14ac:dyDescent="0.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</row>
    <row r="373" spans="1:11" ht="12.75" customHeight="1" x14ac:dyDescent="0.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1:11" ht="12.75" customHeight="1" x14ac:dyDescent="0.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</row>
    <row r="375" spans="1:11" ht="12.75" customHeight="1" x14ac:dyDescent="0.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</row>
    <row r="376" spans="1:11" ht="12.75" customHeight="1" x14ac:dyDescent="0.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1:11" ht="12.75" customHeight="1" x14ac:dyDescent="0.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</row>
    <row r="378" spans="1:11" ht="12.75" customHeight="1" x14ac:dyDescent="0.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</row>
    <row r="379" spans="1:11" ht="12.75" customHeight="1" x14ac:dyDescent="0.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</row>
    <row r="380" spans="1:11" ht="12.75" customHeight="1" x14ac:dyDescent="0.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1:11" ht="12.75" customHeight="1" x14ac:dyDescent="0.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</row>
    <row r="382" spans="1:11" ht="12.75" customHeight="1" x14ac:dyDescent="0.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</row>
    <row r="383" spans="1:11" ht="12.75" customHeight="1" x14ac:dyDescent="0.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1:11" ht="12.75" customHeight="1" x14ac:dyDescent="0.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</row>
    <row r="385" spans="1:11" ht="12.75" customHeight="1" x14ac:dyDescent="0.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</row>
    <row r="386" spans="1:11" ht="12.75" customHeight="1" x14ac:dyDescent="0.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</row>
    <row r="387" spans="1:11" ht="12.75" customHeight="1" x14ac:dyDescent="0.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</row>
    <row r="388" spans="1:11" ht="12.75" customHeight="1" x14ac:dyDescent="0.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</row>
    <row r="389" spans="1:11" ht="12.75" customHeight="1" x14ac:dyDescent="0.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</row>
    <row r="390" spans="1:11" ht="12.75" customHeight="1" x14ac:dyDescent="0.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1:11" ht="12.75" customHeight="1" x14ac:dyDescent="0.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</row>
    <row r="392" spans="1:11" ht="12.75" customHeight="1" x14ac:dyDescent="0.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</row>
    <row r="393" spans="1:11" ht="12.75" customHeight="1" x14ac:dyDescent="0.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</row>
    <row r="394" spans="1:11" ht="12.75" customHeight="1" x14ac:dyDescent="0.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</row>
    <row r="395" spans="1:11" ht="12.75" customHeight="1" x14ac:dyDescent="0.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</row>
    <row r="396" spans="1:11" ht="12.75" customHeight="1" x14ac:dyDescent="0.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</row>
    <row r="397" spans="1:11" ht="12.75" customHeight="1" x14ac:dyDescent="0.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1:11" ht="12.75" customHeight="1" x14ac:dyDescent="0.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</row>
    <row r="399" spans="1:11" ht="12.75" customHeight="1" x14ac:dyDescent="0.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</row>
    <row r="400" spans="1:11" ht="12.75" customHeight="1" x14ac:dyDescent="0.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1:11" ht="12.75" customHeight="1" x14ac:dyDescent="0.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1:11" ht="12.75" customHeight="1" x14ac:dyDescent="0.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</row>
    <row r="403" spans="1:11" ht="12.75" customHeight="1" x14ac:dyDescent="0.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</row>
    <row r="404" spans="1:11" ht="12.75" customHeight="1" x14ac:dyDescent="0.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</row>
    <row r="405" spans="1:11" ht="12.75" customHeight="1" x14ac:dyDescent="0.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</row>
    <row r="406" spans="1:11" ht="12.75" customHeight="1" x14ac:dyDescent="0.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</row>
    <row r="407" spans="1:11" ht="12.75" customHeight="1" x14ac:dyDescent="0.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1:11" ht="12.75" customHeight="1" x14ac:dyDescent="0.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</row>
    <row r="409" spans="1:11" ht="12.75" customHeight="1" x14ac:dyDescent="0.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</row>
    <row r="410" spans="1:11" ht="12.75" customHeight="1" x14ac:dyDescent="0.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</row>
    <row r="411" spans="1:11" ht="12.75" customHeight="1" x14ac:dyDescent="0.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</row>
    <row r="412" spans="1:11" ht="12.75" customHeight="1" x14ac:dyDescent="0.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</row>
    <row r="413" spans="1:11" ht="12.75" customHeight="1" x14ac:dyDescent="0.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</row>
    <row r="414" spans="1:11" ht="12.75" customHeight="1" x14ac:dyDescent="0.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</row>
    <row r="415" spans="1:11" ht="12.75" customHeight="1" x14ac:dyDescent="0.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</row>
    <row r="416" spans="1:11" ht="12.75" customHeight="1" x14ac:dyDescent="0.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</row>
    <row r="417" spans="1:11" ht="12.75" customHeight="1" x14ac:dyDescent="0.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</row>
    <row r="418" spans="1:11" ht="12.75" customHeight="1" x14ac:dyDescent="0.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</row>
    <row r="419" spans="1:11" ht="12.75" customHeight="1" x14ac:dyDescent="0.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</row>
    <row r="420" spans="1:11" ht="12.75" customHeight="1" x14ac:dyDescent="0.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</row>
    <row r="421" spans="1:11" ht="12.75" customHeight="1" x14ac:dyDescent="0.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</row>
    <row r="422" spans="1:11" ht="12.75" customHeight="1" x14ac:dyDescent="0.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</row>
    <row r="423" spans="1:11" ht="12.75" customHeight="1" x14ac:dyDescent="0.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</row>
    <row r="424" spans="1:11" ht="12.75" customHeight="1" x14ac:dyDescent="0.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</row>
    <row r="425" spans="1:11" ht="12.75" customHeight="1" x14ac:dyDescent="0.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</row>
    <row r="426" spans="1:11" ht="12.75" customHeight="1" x14ac:dyDescent="0.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</row>
    <row r="427" spans="1:11" ht="12.75" customHeight="1" x14ac:dyDescent="0.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</row>
    <row r="428" spans="1:11" ht="12.75" customHeight="1" x14ac:dyDescent="0.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</row>
    <row r="429" spans="1:11" ht="12.75" customHeight="1" x14ac:dyDescent="0.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</row>
    <row r="430" spans="1:11" ht="12.75" customHeight="1" x14ac:dyDescent="0.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</row>
    <row r="431" spans="1:11" ht="12.75" customHeight="1" x14ac:dyDescent="0.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</row>
    <row r="432" spans="1:11" ht="12.75" customHeight="1" x14ac:dyDescent="0.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</row>
    <row r="433" spans="1:11" ht="12.75" customHeight="1" x14ac:dyDescent="0.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</row>
    <row r="434" spans="1:11" ht="12.75" customHeight="1" x14ac:dyDescent="0.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</row>
    <row r="435" spans="1:11" ht="12.75" customHeight="1" x14ac:dyDescent="0.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</row>
    <row r="436" spans="1:11" ht="12.75" customHeight="1" x14ac:dyDescent="0.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</row>
    <row r="437" spans="1:11" ht="12.75" customHeight="1" x14ac:dyDescent="0.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</row>
    <row r="438" spans="1:11" ht="12.75" customHeight="1" x14ac:dyDescent="0.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</row>
    <row r="439" spans="1:11" ht="12.75" customHeight="1" x14ac:dyDescent="0.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</row>
    <row r="440" spans="1:11" ht="12.75" customHeight="1" x14ac:dyDescent="0.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</row>
    <row r="441" spans="1:11" ht="12.75" customHeight="1" x14ac:dyDescent="0.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</row>
    <row r="442" spans="1:11" ht="12.75" customHeight="1" x14ac:dyDescent="0.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</row>
    <row r="443" spans="1:11" ht="12.75" customHeight="1" x14ac:dyDescent="0.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</row>
    <row r="444" spans="1:11" ht="12.75" customHeight="1" x14ac:dyDescent="0.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</row>
    <row r="445" spans="1:11" ht="12.75" customHeight="1" x14ac:dyDescent="0.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</row>
    <row r="446" spans="1:11" ht="12.75" customHeight="1" x14ac:dyDescent="0.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</row>
    <row r="447" spans="1:11" ht="12.75" customHeight="1" x14ac:dyDescent="0.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</row>
    <row r="448" spans="1:11" ht="12.75" customHeight="1" x14ac:dyDescent="0.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</row>
    <row r="449" spans="1:11" ht="12.75" customHeight="1" x14ac:dyDescent="0.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</row>
    <row r="450" spans="1:11" ht="12.75" customHeight="1" x14ac:dyDescent="0.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</row>
    <row r="451" spans="1:11" ht="12.75" customHeight="1" x14ac:dyDescent="0.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</row>
    <row r="452" spans="1:11" ht="12.75" customHeight="1" x14ac:dyDescent="0.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</row>
    <row r="453" spans="1:11" ht="12.75" customHeight="1" x14ac:dyDescent="0.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</row>
    <row r="454" spans="1:11" ht="12.75" customHeight="1" x14ac:dyDescent="0.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</row>
    <row r="455" spans="1:11" ht="12.75" customHeight="1" x14ac:dyDescent="0.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</row>
    <row r="456" spans="1:11" ht="12.75" customHeight="1" x14ac:dyDescent="0.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</row>
    <row r="457" spans="1:11" ht="12.75" customHeight="1" x14ac:dyDescent="0.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</row>
    <row r="458" spans="1:11" ht="12.75" customHeight="1" x14ac:dyDescent="0.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</row>
    <row r="459" spans="1:11" ht="12.75" customHeight="1" x14ac:dyDescent="0.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</row>
    <row r="460" spans="1:11" ht="12.75" customHeight="1" x14ac:dyDescent="0.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</row>
    <row r="461" spans="1:11" ht="12.75" customHeight="1" x14ac:dyDescent="0.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</row>
    <row r="462" spans="1:11" ht="12.75" customHeight="1" x14ac:dyDescent="0.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</row>
    <row r="463" spans="1:11" ht="12.75" customHeight="1" x14ac:dyDescent="0.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</row>
    <row r="464" spans="1:11" ht="12.75" customHeight="1" x14ac:dyDescent="0.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</row>
    <row r="465" spans="1:11" ht="12.75" customHeight="1" x14ac:dyDescent="0.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</row>
    <row r="466" spans="1:11" ht="12.75" customHeight="1" x14ac:dyDescent="0.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</row>
    <row r="467" spans="1:11" ht="12.75" customHeight="1" x14ac:dyDescent="0.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</row>
    <row r="468" spans="1:11" ht="12.75" customHeight="1" x14ac:dyDescent="0.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</row>
    <row r="469" spans="1:11" ht="12.75" customHeight="1" x14ac:dyDescent="0.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</row>
    <row r="470" spans="1:11" ht="12.75" customHeight="1" x14ac:dyDescent="0.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</row>
    <row r="471" spans="1:11" ht="12.75" customHeight="1" x14ac:dyDescent="0.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</row>
    <row r="472" spans="1:11" ht="12.75" customHeight="1" x14ac:dyDescent="0.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</row>
    <row r="473" spans="1:11" ht="12.75" customHeight="1" x14ac:dyDescent="0.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</row>
    <row r="474" spans="1:11" ht="12.75" customHeight="1" x14ac:dyDescent="0.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</row>
    <row r="475" spans="1:11" ht="12.75" customHeight="1" x14ac:dyDescent="0.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</row>
    <row r="476" spans="1:11" ht="12.75" customHeight="1" x14ac:dyDescent="0.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</row>
    <row r="477" spans="1:11" ht="12.75" customHeight="1" x14ac:dyDescent="0.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</row>
    <row r="478" spans="1:11" ht="12.75" customHeight="1" x14ac:dyDescent="0.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</row>
    <row r="479" spans="1:11" ht="12.75" customHeight="1" x14ac:dyDescent="0.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</row>
    <row r="480" spans="1:11" ht="12.75" customHeight="1" x14ac:dyDescent="0.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</row>
    <row r="481" spans="1:11" ht="12.75" customHeight="1" x14ac:dyDescent="0.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</row>
    <row r="482" spans="1:11" ht="12.75" customHeight="1" x14ac:dyDescent="0.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</row>
    <row r="483" spans="1:11" ht="12.75" customHeight="1" x14ac:dyDescent="0.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</row>
    <row r="484" spans="1:11" ht="12.75" customHeight="1" x14ac:dyDescent="0.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</row>
    <row r="485" spans="1:11" ht="12.75" customHeight="1" x14ac:dyDescent="0.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</row>
    <row r="486" spans="1:11" ht="12.75" customHeight="1" x14ac:dyDescent="0.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</row>
    <row r="487" spans="1:11" ht="12.75" customHeight="1" x14ac:dyDescent="0.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</row>
    <row r="488" spans="1:11" ht="12.75" customHeight="1" x14ac:dyDescent="0.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</row>
    <row r="489" spans="1:11" ht="12.75" customHeight="1" x14ac:dyDescent="0.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</row>
    <row r="490" spans="1:11" ht="12.75" customHeight="1" x14ac:dyDescent="0.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</row>
    <row r="491" spans="1:11" ht="12.75" customHeight="1" x14ac:dyDescent="0.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</row>
    <row r="492" spans="1:11" ht="12.75" customHeight="1" x14ac:dyDescent="0.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</row>
    <row r="493" spans="1:11" ht="12.75" customHeight="1" x14ac:dyDescent="0.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</row>
    <row r="494" spans="1:11" ht="12.75" customHeight="1" x14ac:dyDescent="0.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</row>
    <row r="495" spans="1:11" ht="12.75" customHeight="1" x14ac:dyDescent="0.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</row>
    <row r="496" spans="1:11" ht="12.75" customHeight="1" x14ac:dyDescent="0.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</row>
    <row r="497" spans="1:11" ht="12.75" customHeight="1" x14ac:dyDescent="0.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</row>
    <row r="498" spans="1:11" ht="12.75" customHeight="1" x14ac:dyDescent="0.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</row>
    <row r="499" spans="1:11" ht="12.75" customHeight="1" x14ac:dyDescent="0.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</row>
    <row r="500" spans="1:11" ht="12.75" customHeight="1" x14ac:dyDescent="0.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</row>
    <row r="501" spans="1:11" ht="12.75" customHeight="1" x14ac:dyDescent="0.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</row>
    <row r="502" spans="1:11" ht="12.75" customHeight="1" x14ac:dyDescent="0.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</row>
    <row r="503" spans="1:11" ht="12.75" customHeight="1" x14ac:dyDescent="0.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</row>
    <row r="504" spans="1:11" ht="12.75" customHeight="1" x14ac:dyDescent="0.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</row>
    <row r="505" spans="1:11" ht="12.75" customHeight="1" x14ac:dyDescent="0.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</row>
    <row r="506" spans="1:11" ht="12.75" customHeight="1" x14ac:dyDescent="0.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</row>
    <row r="507" spans="1:11" ht="12.75" customHeight="1" x14ac:dyDescent="0.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</row>
    <row r="508" spans="1:11" ht="12.75" customHeight="1" x14ac:dyDescent="0.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</row>
    <row r="509" spans="1:11" ht="12.75" customHeight="1" x14ac:dyDescent="0.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</row>
    <row r="510" spans="1:11" ht="12.75" customHeight="1" x14ac:dyDescent="0.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</row>
    <row r="511" spans="1:11" ht="12.75" customHeight="1" x14ac:dyDescent="0.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</row>
    <row r="512" spans="1:11" ht="12.75" customHeight="1" x14ac:dyDescent="0.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</row>
    <row r="513" spans="1:11" ht="12.75" customHeight="1" x14ac:dyDescent="0.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</row>
    <row r="514" spans="1:11" ht="12.75" customHeight="1" x14ac:dyDescent="0.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</row>
    <row r="515" spans="1:11" ht="12.75" customHeight="1" x14ac:dyDescent="0.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</row>
    <row r="516" spans="1:11" ht="12.75" customHeight="1" x14ac:dyDescent="0.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</row>
    <row r="517" spans="1:11" ht="12.75" customHeight="1" x14ac:dyDescent="0.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</row>
    <row r="518" spans="1:11" ht="12.75" customHeight="1" x14ac:dyDescent="0.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</row>
    <row r="519" spans="1:11" ht="12.75" customHeight="1" x14ac:dyDescent="0.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</row>
    <row r="520" spans="1:11" ht="12.75" customHeight="1" x14ac:dyDescent="0.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</row>
    <row r="521" spans="1:11" ht="12.75" customHeight="1" x14ac:dyDescent="0.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</row>
    <row r="522" spans="1:11" ht="12.75" customHeight="1" x14ac:dyDescent="0.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</row>
    <row r="523" spans="1:11" ht="12.75" customHeight="1" x14ac:dyDescent="0.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</row>
    <row r="524" spans="1:11" ht="12.75" customHeight="1" x14ac:dyDescent="0.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</row>
    <row r="525" spans="1:11" ht="12.75" customHeight="1" x14ac:dyDescent="0.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</row>
    <row r="526" spans="1:11" ht="12.75" customHeight="1" x14ac:dyDescent="0.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</row>
    <row r="527" spans="1:11" ht="12.75" customHeight="1" x14ac:dyDescent="0.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</row>
    <row r="528" spans="1:11" ht="12.75" customHeight="1" x14ac:dyDescent="0.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</row>
    <row r="529" spans="1:11" ht="12.75" customHeight="1" x14ac:dyDescent="0.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</row>
    <row r="530" spans="1:11" ht="12.75" customHeight="1" x14ac:dyDescent="0.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</row>
    <row r="531" spans="1:11" ht="12.75" customHeight="1" x14ac:dyDescent="0.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</row>
    <row r="532" spans="1:11" ht="12.75" customHeight="1" x14ac:dyDescent="0.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</row>
    <row r="533" spans="1:11" ht="12.75" customHeight="1" x14ac:dyDescent="0.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</row>
    <row r="534" spans="1:11" ht="12.75" customHeight="1" x14ac:dyDescent="0.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</row>
    <row r="535" spans="1:11" ht="12.75" customHeight="1" x14ac:dyDescent="0.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</row>
    <row r="536" spans="1:11" ht="12.75" customHeight="1" x14ac:dyDescent="0.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</row>
    <row r="537" spans="1:11" ht="12.75" customHeight="1" x14ac:dyDescent="0.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</row>
    <row r="538" spans="1:11" ht="12.75" customHeight="1" x14ac:dyDescent="0.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</row>
    <row r="539" spans="1:11" ht="12.75" customHeight="1" x14ac:dyDescent="0.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</row>
    <row r="540" spans="1:11" ht="12.75" customHeight="1" x14ac:dyDescent="0.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</row>
    <row r="541" spans="1:11" ht="12.75" customHeight="1" x14ac:dyDescent="0.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</row>
    <row r="542" spans="1:11" ht="12.75" customHeight="1" x14ac:dyDescent="0.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</row>
    <row r="543" spans="1:11" ht="12.75" customHeight="1" x14ac:dyDescent="0.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</row>
    <row r="544" spans="1:11" ht="12.75" customHeight="1" x14ac:dyDescent="0.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</row>
    <row r="545" spans="1:11" ht="12.75" customHeight="1" x14ac:dyDescent="0.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</row>
    <row r="546" spans="1:11" ht="12.75" customHeight="1" x14ac:dyDescent="0.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</row>
    <row r="547" spans="1:11" ht="12.75" customHeight="1" x14ac:dyDescent="0.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</row>
    <row r="548" spans="1:11" ht="12.75" customHeight="1" x14ac:dyDescent="0.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</row>
    <row r="549" spans="1:11" ht="12.75" customHeight="1" x14ac:dyDescent="0.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</row>
    <row r="550" spans="1:11" ht="12.75" customHeight="1" x14ac:dyDescent="0.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</row>
    <row r="551" spans="1:11" ht="12.75" customHeight="1" x14ac:dyDescent="0.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</row>
    <row r="552" spans="1:11" ht="12.75" customHeight="1" x14ac:dyDescent="0.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</row>
    <row r="553" spans="1:11" ht="12.75" customHeight="1" x14ac:dyDescent="0.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</row>
    <row r="554" spans="1:11" ht="12.75" customHeight="1" x14ac:dyDescent="0.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</row>
    <row r="555" spans="1:11" ht="12.75" customHeight="1" x14ac:dyDescent="0.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</row>
    <row r="556" spans="1:11" ht="12.75" customHeight="1" x14ac:dyDescent="0.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</row>
    <row r="557" spans="1:11" ht="12.75" customHeight="1" x14ac:dyDescent="0.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</row>
    <row r="558" spans="1:11" ht="12.75" customHeight="1" x14ac:dyDescent="0.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</row>
    <row r="559" spans="1:11" ht="12.75" customHeight="1" x14ac:dyDescent="0.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</row>
    <row r="560" spans="1:11" ht="12.75" customHeight="1" x14ac:dyDescent="0.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</row>
    <row r="561" spans="1:11" ht="12.75" customHeight="1" x14ac:dyDescent="0.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</row>
    <row r="562" spans="1:11" ht="12.75" customHeight="1" x14ac:dyDescent="0.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</row>
    <row r="563" spans="1:11" ht="12.75" customHeight="1" x14ac:dyDescent="0.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</row>
    <row r="564" spans="1:11" ht="12.75" customHeight="1" x14ac:dyDescent="0.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</row>
    <row r="565" spans="1:11" ht="12.75" customHeight="1" x14ac:dyDescent="0.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</row>
    <row r="566" spans="1:11" ht="12.75" customHeight="1" x14ac:dyDescent="0.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</row>
    <row r="567" spans="1:11" ht="12.75" customHeight="1" x14ac:dyDescent="0.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</row>
    <row r="568" spans="1:11" ht="12.75" customHeight="1" x14ac:dyDescent="0.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</row>
    <row r="569" spans="1:11" ht="12.75" customHeight="1" x14ac:dyDescent="0.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</row>
    <row r="570" spans="1:11" ht="12.75" customHeight="1" x14ac:dyDescent="0.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</row>
    <row r="571" spans="1:11" ht="12.75" customHeight="1" x14ac:dyDescent="0.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</row>
    <row r="572" spans="1:11" ht="12.75" customHeight="1" x14ac:dyDescent="0.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</row>
    <row r="573" spans="1:11" ht="12.75" customHeight="1" x14ac:dyDescent="0.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</row>
    <row r="574" spans="1:11" ht="12.75" customHeight="1" x14ac:dyDescent="0.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</row>
    <row r="575" spans="1:11" ht="12.75" customHeight="1" x14ac:dyDescent="0.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</row>
    <row r="576" spans="1:11" ht="12.75" customHeight="1" x14ac:dyDescent="0.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</row>
    <row r="577" spans="1:11" ht="12.75" customHeight="1" x14ac:dyDescent="0.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</row>
    <row r="578" spans="1:11" ht="12.75" customHeight="1" x14ac:dyDescent="0.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</row>
    <row r="579" spans="1:11" ht="12.75" customHeight="1" x14ac:dyDescent="0.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</row>
    <row r="580" spans="1:11" ht="12.75" customHeight="1" x14ac:dyDescent="0.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</row>
    <row r="581" spans="1:11" ht="12.75" customHeight="1" x14ac:dyDescent="0.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</row>
    <row r="582" spans="1:11" ht="12.75" customHeight="1" x14ac:dyDescent="0.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</row>
    <row r="583" spans="1:11" ht="12.75" customHeight="1" x14ac:dyDescent="0.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</row>
    <row r="584" spans="1:11" ht="12.75" customHeight="1" x14ac:dyDescent="0.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</row>
    <row r="585" spans="1:11" ht="12.75" customHeight="1" x14ac:dyDescent="0.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</row>
    <row r="586" spans="1:11" ht="12.75" customHeight="1" x14ac:dyDescent="0.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</row>
    <row r="587" spans="1:11" ht="12.75" customHeight="1" x14ac:dyDescent="0.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</row>
    <row r="588" spans="1:11" ht="12.75" customHeight="1" x14ac:dyDescent="0.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</row>
    <row r="589" spans="1:11" ht="12.75" customHeight="1" x14ac:dyDescent="0.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</row>
    <row r="590" spans="1:11" ht="12.75" customHeight="1" x14ac:dyDescent="0.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</row>
    <row r="591" spans="1:11" ht="12.75" customHeight="1" x14ac:dyDescent="0.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</row>
    <row r="592" spans="1:11" ht="12.75" customHeight="1" x14ac:dyDescent="0.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</row>
    <row r="593" spans="1:11" ht="12.75" customHeight="1" x14ac:dyDescent="0.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</row>
    <row r="594" spans="1:11" ht="12.75" customHeight="1" x14ac:dyDescent="0.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</row>
    <row r="595" spans="1:11" ht="12.75" customHeight="1" x14ac:dyDescent="0.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</row>
    <row r="596" spans="1:11" ht="12.75" customHeight="1" x14ac:dyDescent="0.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</row>
    <row r="597" spans="1:11" ht="12.75" customHeight="1" x14ac:dyDescent="0.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</row>
    <row r="598" spans="1:11" ht="12.75" customHeight="1" x14ac:dyDescent="0.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</row>
    <row r="599" spans="1:11" ht="12.75" customHeight="1" x14ac:dyDescent="0.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</row>
    <row r="600" spans="1:11" ht="12.75" customHeight="1" x14ac:dyDescent="0.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</row>
    <row r="601" spans="1:11" ht="12.75" customHeight="1" x14ac:dyDescent="0.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</row>
    <row r="602" spans="1:11" ht="12.75" customHeight="1" x14ac:dyDescent="0.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</row>
    <row r="603" spans="1:11" ht="12.75" customHeight="1" x14ac:dyDescent="0.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</row>
    <row r="604" spans="1:11" ht="12.75" customHeight="1" x14ac:dyDescent="0.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</row>
    <row r="605" spans="1:11" ht="12.75" customHeight="1" x14ac:dyDescent="0.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</row>
    <row r="606" spans="1:11" ht="12.75" customHeight="1" x14ac:dyDescent="0.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</row>
    <row r="607" spans="1:11" ht="12.75" customHeight="1" x14ac:dyDescent="0.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</row>
    <row r="608" spans="1:11" ht="12.75" customHeight="1" x14ac:dyDescent="0.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</row>
    <row r="609" spans="1:11" ht="12.75" customHeight="1" x14ac:dyDescent="0.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</row>
    <row r="610" spans="1:11" ht="12.75" customHeight="1" x14ac:dyDescent="0.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</row>
    <row r="611" spans="1:11" ht="12.75" customHeight="1" x14ac:dyDescent="0.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</row>
    <row r="612" spans="1:11" ht="12.75" customHeight="1" x14ac:dyDescent="0.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</row>
    <row r="613" spans="1:11" ht="12.75" customHeight="1" x14ac:dyDescent="0.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</row>
    <row r="614" spans="1:11" ht="12.75" customHeight="1" x14ac:dyDescent="0.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</row>
    <row r="615" spans="1:11" ht="12.75" customHeight="1" x14ac:dyDescent="0.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</row>
    <row r="616" spans="1:11" ht="12.75" customHeight="1" x14ac:dyDescent="0.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</row>
    <row r="617" spans="1:11" ht="12.75" customHeight="1" x14ac:dyDescent="0.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</row>
    <row r="618" spans="1:11" ht="12.75" customHeight="1" x14ac:dyDescent="0.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</row>
    <row r="619" spans="1:11" ht="12.75" customHeight="1" x14ac:dyDescent="0.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</row>
    <row r="620" spans="1:11" ht="12.75" customHeight="1" x14ac:dyDescent="0.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</row>
    <row r="621" spans="1:11" ht="12.75" customHeight="1" x14ac:dyDescent="0.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</row>
    <row r="622" spans="1:11" ht="12.75" customHeight="1" x14ac:dyDescent="0.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</row>
    <row r="623" spans="1:11" ht="12.75" customHeight="1" x14ac:dyDescent="0.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</row>
    <row r="624" spans="1:11" ht="12.75" customHeight="1" x14ac:dyDescent="0.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</row>
    <row r="625" spans="1:11" ht="12.75" customHeight="1" x14ac:dyDescent="0.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</row>
    <row r="626" spans="1:11" ht="12.75" customHeight="1" x14ac:dyDescent="0.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</row>
    <row r="627" spans="1:11" ht="12.75" customHeight="1" x14ac:dyDescent="0.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</row>
    <row r="628" spans="1:11" ht="12.75" customHeight="1" x14ac:dyDescent="0.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</row>
    <row r="629" spans="1:11" ht="12.75" customHeight="1" x14ac:dyDescent="0.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</row>
    <row r="630" spans="1:11" ht="12.75" customHeight="1" x14ac:dyDescent="0.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</row>
    <row r="631" spans="1:11" ht="12.75" customHeight="1" x14ac:dyDescent="0.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</row>
    <row r="632" spans="1:11" ht="12.75" customHeight="1" x14ac:dyDescent="0.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</row>
    <row r="633" spans="1:11" ht="12.75" customHeight="1" x14ac:dyDescent="0.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</row>
    <row r="634" spans="1:11" ht="12.75" customHeight="1" x14ac:dyDescent="0.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</row>
    <row r="635" spans="1:11" ht="12.75" customHeight="1" x14ac:dyDescent="0.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</row>
    <row r="636" spans="1:11" ht="12.75" customHeight="1" x14ac:dyDescent="0.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</row>
    <row r="637" spans="1:11" ht="12.75" customHeight="1" x14ac:dyDescent="0.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</row>
    <row r="638" spans="1:11" ht="12.75" customHeight="1" x14ac:dyDescent="0.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</row>
    <row r="639" spans="1:11" ht="12.75" customHeight="1" x14ac:dyDescent="0.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</row>
    <row r="640" spans="1:11" ht="12.75" customHeight="1" x14ac:dyDescent="0.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</row>
    <row r="641" spans="1:11" ht="12.75" customHeight="1" x14ac:dyDescent="0.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</row>
    <row r="642" spans="1:11" ht="12.75" customHeight="1" x14ac:dyDescent="0.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</row>
    <row r="643" spans="1:11" ht="12.75" customHeight="1" x14ac:dyDescent="0.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</row>
    <row r="644" spans="1:11" ht="12.75" customHeight="1" x14ac:dyDescent="0.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</row>
    <row r="645" spans="1:11" ht="12.75" customHeight="1" x14ac:dyDescent="0.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</row>
    <row r="646" spans="1:11" ht="12.75" customHeight="1" x14ac:dyDescent="0.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</row>
    <row r="647" spans="1:11" ht="12.75" customHeight="1" x14ac:dyDescent="0.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</row>
    <row r="648" spans="1:11" ht="12.75" customHeight="1" x14ac:dyDescent="0.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</row>
    <row r="649" spans="1:11" ht="12.75" customHeight="1" x14ac:dyDescent="0.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</row>
    <row r="650" spans="1:11" ht="12.75" customHeight="1" x14ac:dyDescent="0.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</row>
    <row r="651" spans="1:11" ht="12.75" customHeight="1" x14ac:dyDescent="0.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</row>
    <row r="652" spans="1:11" ht="12.75" customHeight="1" x14ac:dyDescent="0.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</row>
    <row r="653" spans="1:11" ht="12.75" customHeight="1" x14ac:dyDescent="0.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</row>
    <row r="654" spans="1:11" ht="12.75" customHeight="1" x14ac:dyDescent="0.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</row>
    <row r="655" spans="1:11" ht="12.75" customHeight="1" x14ac:dyDescent="0.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</row>
    <row r="656" spans="1:11" ht="12.75" customHeight="1" x14ac:dyDescent="0.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</row>
    <row r="657" spans="1:11" ht="12.75" customHeight="1" x14ac:dyDescent="0.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</row>
    <row r="658" spans="1:11" ht="12.75" customHeight="1" x14ac:dyDescent="0.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</row>
    <row r="659" spans="1:11" ht="12.75" customHeight="1" x14ac:dyDescent="0.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</row>
    <row r="660" spans="1:11" ht="12.75" customHeight="1" x14ac:dyDescent="0.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</row>
    <row r="661" spans="1:11" ht="12.75" customHeight="1" x14ac:dyDescent="0.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</row>
    <row r="662" spans="1:11" ht="12.75" customHeight="1" x14ac:dyDescent="0.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</row>
    <row r="663" spans="1:11" ht="12.75" customHeight="1" x14ac:dyDescent="0.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</row>
    <row r="664" spans="1:11" ht="12.75" customHeight="1" x14ac:dyDescent="0.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</row>
    <row r="665" spans="1:11" ht="12.75" customHeight="1" x14ac:dyDescent="0.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</row>
    <row r="666" spans="1:11" ht="12.75" customHeight="1" x14ac:dyDescent="0.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</row>
    <row r="667" spans="1:11" ht="12.75" customHeight="1" x14ac:dyDescent="0.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</row>
    <row r="668" spans="1:11" ht="12.75" customHeight="1" x14ac:dyDescent="0.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</row>
    <row r="669" spans="1:11" ht="12.75" customHeight="1" x14ac:dyDescent="0.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</row>
    <row r="670" spans="1:11" ht="12.75" customHeight="1" x14ac:dyDescent="0.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</row>
    <row r="671" spans="1:11" ht="12.75" customHeight="1" x14ac:dyDescent="0.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</row>
    <row r="672" spans="1:11" ht="12.75" customHeight="1" x14ac:dyDescent="0.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</row>
    <row r="673" spans="1:11" ht="12.75" customHeight="1" x14ac:dyDescent="0.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</row>
    <row r="674" spans="1:11" ht="12.75" customHeight="1" x14ac:dyDescent="0.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</row>
    <row r="675" spans="1:11" ht="12.75" customHeight="1" x14ac:dyDescent="0.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</row>
    <row r="676" spans="1:11" ht="12.75" customHeight="1" x14ac:dyDescent="0.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</row>
    <row r="677" spans="1:11" ht="12.75" customHeight="1" x14ac:dyDescent="0.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</row>
    <row r="678" spans="1:11" ht="12.75" customHeight="1" x14ac:dyDescent="0.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</row>
    <row r="679" spans="1:11" ht="12.75" customHeight="1" x14ac:dyDescent="0.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</row>
    <row r="680" spans="1:11" ht="12.75" customHeight="1" x14ac:dyDescent="0.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</row>
    <row r="681" spans="1:11" ht="12.75" customHeight="1" x14ac:dyDescent="0.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</row>
    <row r="682" spans="1:11" ht="12.75" customHeight="1" x14ac:dyDescent="0.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</row>
    <row r="683" spans="1:11" ht="12.75" customHeight="1" x14ac:dyDescent="0.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</row>
    <row r="684" spans="1:11" ht="12.75" customHeight="1" x14ac:dyDescent="0.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</row>
    <row r="685" spans="1:11" ht="12.75" customHeight="1" x14ac:dyDescent="0.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</row>
    <row r="686" spans="1:11" ht="12.75" customHeight="1" x14ac:dyDescent="0.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</row>
    <row r="687" spans="1:11" ht="12.75" customHeight="1" x14ac:dyDescent="0.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</row>
    <row r="688" spans="1:11" ht="12.75" customHeight="1" x14ac:dyDescent="0.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</row>
    <row r="689" spans="1:11" ht="12.75" customHeight="1" x14ac:dyDescent="0.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</row>
    <row r="690" spans="1:11" ht="12.75" customHeight="1" x14ac:dyDescent="0.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</row>
    <row r="691" spans="1:11" ht="12.75" customHeight="1" x14ac:dyDescent="0.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</row>
    <row r="692" spans="1:11" ht="12.75" customHeight="1" x14ac:dyDescent="0.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</row>
    <row r="693" spans="1:11" ht="12.75" customHeight="1" x14ac:dyDescent="0.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</row>
    <row r="694" spans="1:11" ht="12.75" customHeight="1" x14ac:dyDescent="0.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</row>
    <row r="695" spans="1:11" ht="12.75" customHeight="1" x14ac:dyDescent="0.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</row>
    <row r="696" spans="1:11" ht="12.75" customHeight="1" x14ac:dyDescent="0.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</row>
    <row r="697" spans="1:11" ht="12.75" customHeight="1" x14ac:dyDescent="0.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</row>
    <row r="698" spans="1:11" ht="12.75" customHeight="1" x14ac:dyDescent="0.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</row>
    <row r="699" spans="1:11" ht="12.75" customHeight="1" x14ac:dyDescent="0.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</row>
    <row r="700" spans="1:11" ht="12.75" customHeight="1" x14ac:dyDescent="0.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</row>
    <row r="701" spans="1:11" ht="12.75" customHeight="1" x14ac:dyDescent="0.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</row>
    <row r="702" spans="1:11" ht="12.75" customHeight="1" x14ac:dyDescent="0.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</row>
    <row r="703" spans="1:11" ht="12.75" customHeight="1" x14ac:dyDescent="0.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</row>
    <row r="704" spans="1:11" ht="12.75" customHeight="1" x14ac:dyDescent="0.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</row>
    <row r="705" spans="1:11" ht="12.75" customHeight="1" x14ac:dyDescent="0.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</row>
    <row r="706" spans="1:11" ht="12.75" customHeight="1" x14ac:dyDescent="0.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</row>
    <row r="707" spans="1:11" ht="12.75" customHeight="1" x14ac:dyDescent="0.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</row>
    <row r="708" spans="1:11" ht="12.75" customHeight="1" x14ac:dyDescent="0.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</row>
    <row r="709" spans="1:11" ht="12.75" customHeight="1" x14ac:dyDescent="0.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</row>
    <row r="710" spans="1:11" ht="12.75" customHeight="1" x14ac:dyDescent="0.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</row>
    <row r="711" spans="1:11" ht="12.75" customHeight="1" x14ac:dyDescent="0.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</row>
    <row r="712" spans="1:11" ht="12.75" customHeight="1" x14ac:dyDescent="0.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</row>
    <row r="713" spans="1:11" ht="12.75" customHeight="1" x14ac:dyDescent="0.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</row>
    <row r="714" spans="1:11" ht="12.75" customHeight="1" x14ac:dyDescent="0.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</row>
    <row r="715" spans="1:11" ht="12.75" customHeight="1" x14ac:dyDescent="0.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</row>
    <row r="716" spans="1:11" ht="12.75" customHeight="1" x14ac:dyDescent="0.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</row>
    <row r="717" spans="1:11" ht="12.75" customHeight="1" x14ac:dyDescent="0.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</row>
    <row r="718" spans="1:11" ht="12.75" customHeight="1" x14ac:dyDescent="0.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</row>
    <row r="719" spans="1:11" ht="12.75" customHeight="1" x14ac:dyDescent="0.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</row>
    <row r="720" spans="1:11" ht="12.75" customHeight="1" x14ac:dyDescent="0.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</row>
    <row r="721" spans="1:11" ht="12.75" customHeight="1" x14ac:dyDescent="0.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</row>
    <row r="722" spans="1:11" ht="12.75" customHeight="1" x14ac:dyDescent="0.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</row>
    <row r="723" spans="1:11" ht="12.75" customHeight="1" x14ac:dyDescent="0.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</row>
    <row r="724" spans="1:11" ht="12.75" customHeight="1" x14ac:dyDescent="0.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</row>
    <row r="725" spans="1:11" ht="12.75" customHeight="1" x14ac:dyDescent="0.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</row>
    <row r="726" spans="1:11" ht="12.75" customHeight="1" x14ac:dyDescent="0.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</row>
    <row r="727" spans="1:11" ht="12.75" customHeight="1" x14ac:dyDescent="0.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</row>
    <row r="728" spans="1:11" ht="12.75" customHeight="1" x14ac:dyDescent="0.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</row>
    <row r="729" spans="1:11" ht="12.75" customHeight="1" x14ac:dyDescent="0.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</row>
    <row r="730" spans="1:11" ht="12.75" customHeight="1" x14ac:dyDescent="0.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</row>
    <row r="731" spans="1:11" ht="12.75" customHeight="1" x14ac:dyDescent="0.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</row>
    <row r="732" spans="1:11" ht="12.75" customHeight="1" x14ac:dyDescent="0.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</row>
    <row r="733" spans="1:11" ht="12.75" customHeight="1" x14ac:dyDescent="0.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</row>
    <row r="734" spans="1:11" ht="12.75" customHeight="1" x14ac:dyDescent="0.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</row>
    <row r="735" spans="1:11" ht="12.75" customHeight="1" x14ac:dyDescent="0.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</row>
    <row r="736" spans="1:11" ht="12.75" customHeight="1" x14ac:dyDescent="0.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</row>
    <row r="737" spans="1:11" ht="12.75" customHeight="1" x14ac:dyDescent="0.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</row>
    <row r="738" spans="1:11" ht="12.75" customHeight="1" x14ac:dyDescent="0.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</row>
    <row r="739" spans="1:11" ht="12.75" customHeight="1" x14ac:dyDescent="0.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</row>
    <row r="740" spans="1:11" ht="12.75" customHeight="1" x14ac:dyDescent="0.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</row>
    <row r="741" spans="1:11" ht="12.75" customHeight="1" x14ac:dyDescent="0.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</row>
    <row r="742" spans="1:11" ht="12.75" customHeight="1" x14ac:dyDescent="0.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</row>
    <row r="743" spans="1:11" ht="12.75" customHeight="1" x14ac:dyDescent="0.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</row>
    <row r="744" spans="1:11" ht="12.75" customHeight="1" x14ac:dyDescent="0.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</row>
    <row r="745" spans="1:11" ht="12.75" customHeight="1" x14ac:dyDescent="0.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</row>
    <row r="746" spans="1:11" ht="12.75" customHeight="1" x14ac:dyDescent="0.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</row>
    <row r="747" spans="1:11" ht="12.75" customHeight="1" x14ac:dyDescent="0.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</row>
    <row r="748" spans="1:11" ht="12.75" customHeight="1" x14ac:dyDescent="0.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</row>
    <row r="749" spans="1:11" ht="12.75" customHeight="1" x14ac:dyDescent="0.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</row>
    <row r="750" spans="1:11" ht="12.75" customHeight="1" x14ac:dyDescent="0.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</row>
    <row r="751" spans="1:11" ht="12.75" customHeight="1" x14ac:dyDescent="0.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</row>
    <row r="752" spans="1:11" ht="12.75" customHeight="1" x14ac:dyDescent="0.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</row>
    <row r="753" spans="1:11" ht="12.75" customHeight="1" x14ac:dyDescent="0.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</row>
    <row r="754" spans="1:11" ht="12.75" customHeight="1" x14ac:dyDescent="0.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</row>
    <row r="755" spans="1:11" ht="12.75" customHeight="1" x14ac:dyDescent="0.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</row>
    <row r="756" spans="1:11" ht="12.75" customHeight="1" x14ac:dyDescent="0.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</row>
    <row r="757" spans="1:11" ht="12.75" customHeight="1" x14ac:dyDescent="0.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</row>
    <row r="758" spans="1:11" ht="12.75" customHeight="1" x14ac:dyDescent="0.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</row>
    <row r="759" spans="1:11" ht="12.75" customHeight="1" x14ac:dyDescent="0.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</row>
    <row r="760" spans="1:11" ht="12.75" customHeight="1" x14ac:dyDescent="0.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</row>
    <row r="761" spans="1:11" ht="12.75" customHeight="1" x14ac:dyDescent="0.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</row>
    <row r="762" spans="1:11" ht="12.75" customHeight="1" x14ac:dyDescent="0.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</row>
    <row r="763" spans="1:11" ht="12.75" customHeight="1" x14ac:dyDescent="0.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</row>
    <row r="764" spans="1:11" ht="12.75" customHeight="1" x14ac:dyDescent="0.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</row>
    <row r="765" spans="1:11" ht="12.75" customHeight="1" x14ac:dyDescent="0.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</row>
    <row r="766" spans="1:11" ht="12.75" customHeight="1" x14ac:dyDescent="0.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</row>
    <row r="767" spans="1:11" ht="12.75" customHeight="1" x14ac:dyDescent="0.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</row>
    <row r="768" spans="1:11" ht="12.75" customHeight="1" x14ac:dyDescent="0.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</row>
    <row r="769" spans="1:11" ht="12.75" customHeight="1" x14ac:dyDescent="0.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</row>
    <row r="770" spans="1:11" ht="12.75" customHeight="1" x14ac:dyDescent="0.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</row>
    <row r="771" spans="1:11" ht="12.75" customHeight="1" x14ac:dyDescent="0.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</row>
    <row r="772" spans="1:11" ht="12.75" customHeight="1" x14ac:dyDescent="0.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</row>
    <row r="773" spans="1:11" ht="12.75" customHeight="1" x14ac:dyDescent="0.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</row>
    <row r="774" spans="1:11" ht="12.75" customHeight="1" x14ac:dyDescent="0.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</row>
    <row r="775" spans="1:11" ht="12.75" customHeight="1" x14ac:dyDescent="0.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</row>
    <row r="776" spans="1:11" ht="12.75" customHeight="1" x14ac:dyDescent="0.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</row>
    <row r="777" spans="1:11" ht="12.75" customHeight="1" x14ac:dyDescent="0.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</row>
    <row r="778" spans="1:11" ht="12.75" customHeight="1" x14ac:dyDescent="0.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</row>
    <row r="779" spans="1:11" ht="12.75" customHeight="1" x14ac:dyDescent="0.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</row>
    <row r="780" spans="1:11" ht="12.75" customHeight="1" x14ac:dyDescent="0.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</row>
    <row r="781" spans="1:11" ht="12.75" customHeight="1" x14ac:dyDescent="0.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</row>
    <row r="782" spans="1:11" ht="12.75" customHeight="1" x14ac:dyDescent="0.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</row>
    <row r="783" spans="1:11" ht="12.75" customHeight="1" x14ac:dyDescent="0.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</row>
    <row r="784" spans="1:11" ht="12.75" customHeight="1" x14ac:dyDescent="0.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</row>
    <row r="785" spans="1:11" ht="12.75" customHeight="1" x14ac:dyDescent="0.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</row>
    <row r="786" spans="1:11" ht="12.75" customHeight="1" x14ac:dyDescent="0.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</row>
    <row r="787" spans="1:11" ht="12.75" customHeight="1" x14ac:dyDescent="0.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</row>
    <row r="788" spans="1:11" ht="12.75" customHeight="1" x14ac:dyDescent="0.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</row>
    <row r="789" spans="1:11" ht="12.75" customHeight="1" x14ac:dyDescent="0.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</row>
    <row r="790" spans="1:11" ht="12.75" customHeight="1" x14ac:dyDescent="0.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</row>
    <row r="791" spans="1:11" ht="12.75" customHeight="1" x14ac:dyDescent="0.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</row>
    <row r="792" spans="1:11" ht="12.75" customHeight="1" x14ac:dyDescent="0.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</row>
    <row r="793" spans="1:11" ht="12.75" customHeight="1" x14ac:dyDescent="0.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</row>
    <row r="794" spans="1:11" ht="12.75" customHeight="1" x14ac:dyDescent="0.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</row>
    <row r="795" spans="1:11" ht="12.75" customHeight="1" x14ac:dyDescent="0.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</row>
    <row r="796" spans="1:11" ht="12.75" customHeight="1" x14ac:dyDescent="0.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</row>
    <row r="797" spans="1:11" ht="12.75" customHeight="1" x14ac:dyDescent="0.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</row>
    <row r="798" spans="1:11" ht="12.75" customHeight="1" x14ac:dyDescent="0.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</row>
    <row r="799" spans="1:11" ht="12.75" customHeight="1" x14ac:dyDescent="0.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</row>
    <row r="800" spans="1:11" ht="12.75" customHeight="1" x14ac:dyDescent="0.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</row>
    <row r="801" spans="1:11" ht="12.75" customHeight="1" x14ac:dyDescent="0.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</row>
    <row r="802" spans="1:11" ht="12.75" customHeight="1" x14ac:dyDescent="0.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</row>
    <row r="803" spans="1:11" ht="12.75" customHeight="1" x14ac:dyDescent="0.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</row>
    <row r="804" spans="1:11" ht="12.75" customHeight="1" x14ac:dyDescent="0.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</row>
    <row r="805" spans="1:11" ht="12.75" customHeight="1" x14ac:dyDescent="0.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</row>
    <row r="806" spans="1:11" ht="12.75" customHeight="1" x14ac:dyDescent="0.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</row>
    <row r="807" spans="1:11" ht="12.75" customHeight="1" x14ac:dyDescent="0.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</row>
    <row r="808" spans="1:11" ht="12.75" customHeight="1" x14ac:dyDescent="0.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</row>
    <row r="809" spans="1:11" ht="12.75" customHeight="1" x14ac:dyDescent="0.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</row>
    <row r="810" spans="1:11" ht="12.75" customHeight="1" x14ac:dyDescent="0.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</row>
    <row r="811" spans="1:11" ht="12.75" customHeight="1" x14ac:dyDescent="0.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</row>
    <row r="812" spans="1:11" ht="12.75" customHeight="1" x14ac:dyDescent="0.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</row>
    <row r="813" spans="1:11" ht="12.75" customHeight="1" x14ac:dyDescent="0.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</row>
    <row r="814" spans="1:11" ht="12.75" customHeight="1" x14ac:dyDescent="0.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</row>
    <row r="815" spans="1:11" ht="12.75" customHeight="1" x14ac:dyDescent="0.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</row>
    <row r="816" spans="1:11" ht="12.75" customHeight="1" x14ac:dyDescent="0.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</row>
    <row r="817" spans="1:11" ht="12.75" customHeight="1" x14ac:dyDescent="0.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</row>
    <row r="818" spans="1:11" ht="12.75" customHeight="1" x14ac:dyDescent="0.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</row>
    <row r="819" spans="1:11" ht="12.75" customHeight="1" x14ac:dyDescent="0.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</row>
    <row r="820" spans="1:11" ht="12.75" customHeight="1" x14ac:dyDescent="0.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</row>
    <row r="821" spans="1:11" ht="12.75" customHeight="1" x14ac:dyDescent="0.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</row>
    <row r="822" spans="1:11" ht="12.75" customHeight="1" x14ac:dyDescent="0.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</row>
    <row r="823" spans="1:11" ht="12.75" customHeight="1" x14ac:dyDescent="0.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</row>
    <row r="824" spans="1:11" ht="12.75" customHeight="1" x14ac:dyDescent="0.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</row>
    <row r="825" spans="1:11" ht="12.75" customHeight="1" x14ac:dyDescent="0.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</row>
    <row r="826" spans="1:11" ht="12.75" customHeight="1" x14ac:dyDescent="0.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</row>
    <row r="827" spans="1:11" ht="12.75" customHeight="1" x14ac:dyDescent="0.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</row>
    <row r="828" spans="1:11" ht="12.75" customHeight="1" x14ac:dyDescent="0.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</row>
    <row r="829" spans="1:11" ht="12.75" customHeight="1" x14ac:dyDescent="0.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</row>
    <row r="830" spans="1:11" ht="12.75" customHeight="1" x14ac:dyDescent="0.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</row>
    <row r="831" spans="1:11" ht="12.75" customHeight="1" x14ac:dyDescent="0.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</row>
    <row r="832" spans="1:11" ht="12.75" customHeight="1" x14ac:dyDescent="0.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</row>
    <row r="833" spans="1:11" ht="12.75" customHeight="1" x14ac:dyDescent="0.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</row>
    <row r="834" spans="1:11" ht="12.75" customHeight="1" x14ac:dyDescent="0.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</row>
    <row r="835" spans="1:11" ht="12.75" customHeight="1" x14ac:dyDescent="0.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</row>
    <row r="836" spans="1:11" ht="12.75" customHeight="1" x14ac:dyDescent="0.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</row>
    <row r="837" spans="1:11" ht="12.75" customHeight="1" x14ac:dyDescent="0.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</row>
    <row r="838" spans="1:11" ht="12.75" customHeight="1" x14ac:dyDescent="0.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</row>
    <row r="839" spans="1:11" ht="12.75" customHeight="1" x14ac:dyDescent="0.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</row>
    <row r="840" spans="1:11" ht="12.75" customHeight="1" x14ac:dyDescent="0.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</row>
    <row r="841" spans="1:11" ht="12.75" customHeight="1" x14ac:dyDescent="0.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</row>
    <row r="842" spans="1:11" ht="12.75" customHeight="1" x14ac:dyDescent="0.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</row>
    <row r="843" spans="1:11" ht="12.75" customHeight="1" x14ac:dyDescent="0.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</row>
    <row r="844" spans="1:11" ht="12.75" customHeight="1" x14ac:dyDescent="0.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</row>
    <row r="845" spans="1:11" ht="12.75" customHeight="1" x14ac:dyDescent="0.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</row>
    <row r="846" spans="1:11" ht="12.75" customHeight="1" x14ac:dyDescent="0.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</row>
    <row r="847" spans="1:11" ht="12.75" customHeight="1" x14ac:dyDescent="0.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</row>
    <row r="848" spans="1:11" ht="12.75" customHeight="1" x14ac:dyDescent="0.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</row>
    <row r="849" spans="1:11" ht="12.75" customHeight="1" x14ac:dyDescent="0.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</row>
    <row r="850" spans="1:11" ht="12.75" customHeight="1" x14ac:dyDescent="0.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</row>
    <row r="851" spans="1:11" ht="12.75" customHeight="1" x14ac:dyDescent="0.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</row>
    <row r="852" spans="1:11" ht="12.75" customHeight="1" x14ac:dyDescent="0.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</row>
    <row r="853" spans="1:11" ht="12.75" customHeight="1" x14ac:dyDescent="0.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</row>
    <row r="854" spans="1:11" ht="12.75" customHeight="1" x14ac:dyDescent="0.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</row>
    <row r="855" spans="1:11" ht="12.75" customHeight="1" x14ac:dyDescent="0.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</row>
    <row r="856" spans="1:11" ht="12.75" customHeight="1" x14ac:dyDescent="0.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</row>
    <row r="857" spans="1:11" ht="12.75" customHeight="1" x14ac:dyDescent="0.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</row>
    <row r="858" spans="1:11" ht="12.75" customHeight="1" x14ac:dyDescent="0.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</row>
    <row r="859" spans="1:11" ht="12.75" customHeight="1" x14ac:dyDescent="0.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</row>
    <row r="860" spans="1:11" ht="12.75" customHeight="1" x14ac:dyDescent="0.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</row>
    <row r="861" spans="1:11" ht="12.75" customHeight="1" x14ac:dyDescent="0.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</row>
    <row r="862" spans="1:11" ht="12.75" customHeight="1" x14ac:dyDescent="0.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</row>
    <row r="863" spans="1:11" ht="12.75" customHeight="1" x14ac:dyDescent="0.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</row>
    <row r="864" spans="1:11" ht="12.75" customHeight="1" x14ac:dyDescent="0.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</row>
    <row r="865" spans="1:11" ht="12.75" customHeight="1" x14ac:dyDescent="0.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</row>
    <row r="866" spans="1:11" ht="12.75" customHeight="1" x14ac:dyDescent="0.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</row>
    <row r="867" spans="1:11" ht="12.75" customHeight="1" x14ac:dyDescent="0.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</row>
    <row r="868" spans="1:11" ht="12.75" customHeight="1" x14ac:dyDescent="0.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</row>
    <row r="869" spans="1:11" ht="12.75" customHeight="1" x14ac:dyDescent="0.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</row>
    <row r="870" spans="1:11" ht="12.75" customHeight="1" x14ac:dyDescent="0.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</row>
    <row r="871" spans="1:11" ht="12.75" customHeight="1" x14ac:dyDescent="0.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</row>
    <row r="872" spans="1:11" ht="12.75" customHeight="1" x14ac:dyDescent="0.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</row>
    <row r="873" spans="1:11" ht="12.75" customHeight="1" x14ac:dyDescent="0.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</row>
    <row r="874" spans="1:11" ht="12.75" customHeight="1" x14ac:dyDescent="0.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</row>
    <row r="875" spans="1:11" ht="12.75" customHeight="1" x14ac:dyDescent="0.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</row>
    <row r="876" spans="1:11" ht="12.75" customHeight="1" x14ac:dyDescent="0.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</row>
    <row r="877" spans="1:11" ht="12.75" customHeight="1" x14ac:dyDescent="0.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</row>
    <row r="878" spans="1:11" ht="12.75" customHeight="1" x14ac:dyDescent="0.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</row>
    <row r="879" spans="1:11" ht="12.75" customHeight="1" x14ac:dyDescent="0.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</row>
    <row r="880" spans="1:11" ht="12.75" customHeight="1" x14ac:dyDescent="0.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</row>
    <row r="881" spans="1:11" ht="12.75" customHeight="1" x14ac:dyDescent="0.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</row>
    <row r="882" spans="1:11" ht="12.75" customHeight="1" x14ac:dyDescent="0.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</row>
    <row r="883" spans="1:11" ht="12.75" customHeight="1" x14ac:dyDescent="0.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</row>
    <row r="884" spans="1:11" ht="12.75" customHeight="1" x14ac:dyDescent="0.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</row>
    <row r="885" spans="1:11" ht="12.75" customHeight="1" x14ac:dyDescent="0.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</row>
    <row r="886" spans="1:11" ht="12.75" customHeight="1" x14ac:dyDescent="0.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</row>
    <row r="887" spans="1:11" ht="12.75" customHeight="1" x14ac:dyDescent="0.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</row>
    <row r="888" spans="1:11" ht="12.75" customHeight="1" x14ac:dyDescent="0.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</row>
    <row r="889" spans="1:11" ht="12.75" customHeight="1" x14ac:dyDescent="0.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</row>
    <row r="890" spans="1:11" ht="12.75" customHeight="1" x14ac:dyDescent="0.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</row>
    <row r="891" spans="1:11" ht="12.75" customHeight="1" x14ac:dyDescent="0.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</row>
    <row r="892" spans="1:11" ht="12.75" customHeight="1" x14ac:dyDescent="0.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</row>
    <row r="893" spans="1:11" ht="12.75" customHeight="1" x14ac:dyDescent="0.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</row>
    <row r="894" spans="1:11" ht="12.75" customHeight="1" x14ac:dyDescent="0.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</row>
    <row r="895" spans="1:11" ht="12.75" customHeight="1" x14ac:dyDescent="0.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</row>
    <row r="896" spans="1:11" ht="12.75" customHeight="1" x14ac:dyDescent="0.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</row>
    <row r="897" spans="1:11" ht="12.75" customHeight="1" x14ac:dyDescent="0.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</row>
    <row r="898" spans="1:11" ht="12.75" customHeight="1" x14ac:dyDescent="0.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</row>
    <row r="899" spans="1:11" ht="12.75" customHeight="1" x14ac:dyDescent="0.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</row>
    <row r="900" spans="1:11" ht="12.75" customHeight="1" x14ac:dyDescent="0.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</row>
    <row r="901" spans="1:11" ht="12.75" customHeight="1" x14ac:dyDescent="0.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</row>
    <row r="902" spans="1:11" ht="12.75" customHeight="1" x14ac:dyDescent="0.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</row>
    <row r="903" spans="1:11" ht="12.75" customHeight="1" x14ac:dyDescent="0.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</row>
    <row r="904" spans="1:11" ht="12.75" customHeight="1" x14ac:dyDescent="0.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</row>
    <row r="905" spans="1:11" ht="12.75" customHeight="1" x14ac:dyDescent="0.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</row>
    <row r="906" spans="1:11" ht="12.75" customHeight="1" x14ac:dyDescent="0.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</row>
    <row r="907" spans="1:11" ht="12.75" customHeight="1" x14ac:dyDescent="0.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</row>
    <row r="908" spans="1:11" ht="12.75" customHeight="1" x14ac:dyDescent="0.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</row>
    <row r="909" spans="1:11" ht="12.75" customHeight="1" x14ac:dyDescent="0.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</row>
    <row r="910" spans="1:11" ht="12.75" customHeight="1" x14ac:dyDescent="0.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</row>
    <row r="911" spans="1:11" ht="12.75" customHeight="1" x14ac:dyDescent="0.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</row>
    <row r="912" spans="1:11" ht="12.75" customHeight="1" x14ac:dyDescent="0.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</row>
    <row r="913" spans="1:11" ht="12.75" customHeight="1" x14ac:dyDescent="0.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</row>
    <row r="914" spans="1:11" ht="12.75" customHeight="1" x14ac:dyDescent="0.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</row>
    <row r="915" spans="1:11" ht="12.75" customHeight="1" x14ac:dyDescent="0.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</row>
    <row r="916" spans="1:11" ht="12.75" customHeight="1" x14ac:dyDescent="0.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</row>
    <row r="917" spans="1:11" ht="12.75" customHeight="1" x14ac:dyDescent="0.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</row>
    <row r="918" spans="1:11" ht="12.75" customHeight="1" x14ac:dyDescent="0.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</row>
    <row r="919" spans="1:11" ht="12.75" customHeight="1" x14ac:dyDescent="0.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</row>
    <row r="920" spans="1:11" ht="12.75" customHeight="1" x14ac:dyDescent="0.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</row>
    <row r="921" spans="1:11" ht="12.75" customHeight="1" x14ac:dyDescent="0.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</row>
    <row r="922" spans="1:11" ht="12.75" customHeight="1" x14ac:dyDescent="0.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</row>
    <row r="923" spans="1:11" ht="12.75" customHeight="1" x14ac:dyDescent="0.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</row>
    <row r="924" spans="1:11" ht="12.75" customHeight="1" x14ac:dyDescent="0.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</row>
    <row r="925" spans="1:11" ht="12.75" customHeight="1" x14ac:dyDescent="0.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</row>
    <row r="926" spans="1:11" ht="12.75" customHeight="1" x14ac:dyDescent="0.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</row>
    <row r="927" spans="1:11" ht="12.75" customHeight="1" x14ac:dyDescent="0.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</row>
    <row r="928" spans="1:11" ht="12.75" customHeight="1" x14ac:dyDescent="0.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</row>
    <row r="929" spans="1:11" ht="12.75" customHeight="1" x14ac:dyDescent="0.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</row>
    <row r="930" spans="1:11" ht="12.75" customHeight="1" x14ac:dyDescent="0.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</row>
    <row r="931" spans="1:11" ht="12.75" customHeight="1" x14ac:dyDescent="0.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</row>
    <row r="932" spans="1:11" ht="12.75" customHeight="1" x14ac:dyDescent="0.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</row>
    <row r="933" spans="1:11" ht="12.75" customHeight="1" x14ac:dyDescent="0.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</row>
    <row r="934" spans="1:11" ht="12.75" customHeight="1" x14ac:dyDescent="0.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</row>
    <row r="935" spans="1:11" ht="12.75" customHeight="1" x14ac:dyDescent="0.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</row>
    <row r="936" spans="1:11" ht="12.75" customHeight="1" x14ac:dyDescent="0.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</row>
    <row r="937" spans="1:11" ht="12.75" customHeight="1" x14ac:dyDescent="0.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</row>
    <row r="938" spans="1:11" ht="12.75" customHeight="1" x14ac:dyDescent="0.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</row>
    <row r="939" spans="1:11" ht="12.75" customHeight="1" x14ac:dyDescent="0.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</row>
    <row r="940" spans="1:11" ht="12.75" customHeight="1" x14ac:dyDescent="0.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</row>
    <row r="941" spans="1:11" ht="12.75" customHeight="1" x14ac:dyDescent="0.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</row>
    <row r="942" spans="1:11" ht="12.75" customHeight="1" x14ac:dyDescent="0.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</row>
    <row r="943" spans="1:11" ht="12.75" customHeight="1" x14ac:dyDescent="0.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</row>
    <row r="944" spans="1:11" ht="12.75" customHeight="1" x14ac:dyDescent="0.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</row>
    <row r="945" spans="1:11" ht="12.75" customHeight="1" x14ac:dyDescent="0.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</row>
    <row r="946" spans="1:11" ht="12.75" customHeight="1" x14ac:dyDescent="0.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</row>
    <row r="947" spans="1:11" ht="12.75" customHeight="1" x14ac:dyDescent="0.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</row>
    <row r="948" spans="1:11" ht="12.75" customHeight="1" x14ac:dyDescent="0.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</row>
    <row r="949" spans="1:11" ht="12.75" customHeight="1" x14ac:dyDescent="0.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</row>
    <row r="950" spans="1:11" ht="12.75" customHeight="1" x14ac:dyDescent="0.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</row>
    <row r="951" spans="1:11" ht="12.75" customHeight="1" x14ac:dyDescent="0.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</row>
    <row r="952" spans="1:11" ht="12.75" customHeight="1" x14ac:dyDescent="0.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</row>
    <row r="953" spans="1:11" ht="12.75" customHeight="1" x14ac:dyDescent="0.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</row>
    <row r="954" spans="1:11" ht="12.75" customHeight="1" x14ac:dyDescent="0.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</row>
    <row r="955" spans="1:11" ht="12.75" customHeight="1" x14ac:dyDescent="0.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</row>
    <row r="956" spans="1:11" ht="12.75" customHeight="1" x14ac:dyDescent="0.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</row>
    <row r="957" spans="1:11" ht="12.75" customHeight="1" x14ac:dyDescent="0.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</row>
    <row r="958" spans="1:11" ht="12.75" customHeight="1" x14ac:dyDescent="0.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</row>
    <row r="959" spans="1:11" ht="12.75" customHeight="1" x14ac:dyDescent="0.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</row>
    <row r="960" spans="1:11" ht="12.75" customHeight="1" x14ac:dyDescent="0.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</row>
    <row r="961" spans="1:11" ht="12.75" customHeight="1" x14ac:dyDescent="0.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</row>
    <row r="962" spans="1:11" ht="12.75" customHeight="1" x14ac:dyDescent="0.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</row>
    <row r="963" spans="1:11" ht="12.75" customHeight="1" x14ac:dyDescent="0.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</row>
    <row r="964" spans="1:11" ht="12.75" customHeight="1" x14ac:dyDescent="0.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</row>
    <row r="965" spans="1:11" ht="12.75" customHeight="1" x14ac:dyDescent="0.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</row>
    <row r="966" spans="1:11" ht="12.75" customHeight="1" x14ac:dyDescent="0.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</row>
    <row r="967" spans="1:11" ht="12.75" customHeight="1" x14ac:dyDescent="0.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</row>
    <row r="968" spans="1:11" ht="12.75" customHeight="1" x14ac:dyDescent="0.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</row>
    <row r="969" spans="1:11" ht="12.75" customHeight="1" x14ac:dyDescent="0.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</row>
    <row r="970" spans="1:11" ht="12.75" customHeight="1" x14ac:dyDescent="0.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</row>
    <row r="971" spans="1:11" ht="12.75" customHeight="1" x14ac:dyDescent="0.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</row>
    <row r="972" spans="1:11" ht="12.75" customHeight="1" x14ac:dyDescent="0.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</row>
    <row r="973" spans="1:11" ht="12.75" customHeight="1" x14ac:dyDescent="0.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</row>
    <row r="974" spans="1:11" ht="12.75" customHeight="1" x14ac:dyDescent="0.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</row>
    <row r="975" spans="1:11" ht="12.75" customHeight="1" x14ac:dyDescent="0.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</row>
    <row r="976" spans="1:11" ht="12.75" customHeight="1" x14ac:dyDescent="0.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</row>
    <row r="977" spans="1:11" ht="12.75" customHeight="1" x14ac:dyDescent="0.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</row>
    <row r="978" spans="1:11" ht="12.75" customHeight="1" x14ac:dyDescent="0.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</row>
    <row r="979" spans="1:11" ht="12.75" customHeight="1" x14ac:dyDescent="0.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</row>
    <row r="980" spans="1:11" ht="12.75" customHeight="1" x14ac:dyDescent="0.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</row>
    <row r="981" spans="1:11" ht="12.75" customHeight="1" x14ac:dyDescent="0.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</row>
    <row r="982" spans="1:11" ht="12.75" customHeight="1" x14ac:dyDescent="0.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</row>
    <row r="983" spans="1:11" ht="12.75" customHeight="1" x14ac:dyDescent="0.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</row>
    <row r="984" spans="1:11" ht="12.75" customHeight="1" x14ac:dyDescent="0.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</row>
    <row r="985" spans="1:11" ht="12.75" customHeight="1" x14ac:dyDescent="0.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</row>
    <row r="986" spans="1:11" ht="12.75" customHeight="1" x14ac:dyDescent="0.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</row>
    <row r="987" spans="1:11" ht="12.75" customHeight="1" x14ac:dyDescent="0.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</row>
    <row r="988" spans="1:11" ht="12.75" customHeight="1" x14ac:dyDescent="0.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</row>
    <row r="989" spans="1:11" ht="12.75" customHeight="1" x14ac:dyDescent="0.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</row>
    <row r="990" spans="1:11" ht="12.75" customHeight="1" x14ac:dyDescent="0.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</row>
    <row r="991" spans="1:11" ht="12.75" customHeight="1" x14ac:dyDescent="0.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</row>
    <row r="992" spans="1:11" ht="12.75" customHeight="1" x14ac:dyDescent="0.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</row>
    <row r="993" spans="1:11" ht="12.75" customHeight="1" x14ac:dyDescent="0.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</row>
    <row r="994" spans="1:11" ht="12.75" customHeight="1" x14ac:dyDescent="0.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</row>
    <row r="995" spans="1:11" ht="12.75" customHeight="1" x14ac:dyDescent="0.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</row>
    <row r="996" spans="1:11" ht="12.75" customHeight="1" x14ac:dyDescent="0.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</row>
    <row r="997" spans="1:11" ht="12.75" customHeight="1" x14ac:dyDescent="0.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</row>
    <row r="998" spans="1:11" ht="12.75" customHeight="1" x14ac:dyDescent="0.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</row>
    <row r="999" spans="1:11" ht="12.75" customHeight="1" x14ac:dyDescent="0.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</row>
    <row r="1000" spans="1:11" ht="12.75" customHeight="1" x14ac:dyDescent="0.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</row>
    <row r="1001" spans="1:11" ht="12.75" customHeight="1" x14ac:dyDescent="0.2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</row>
  </sheetData>
  <sheetProtection algorithmName="SHA-512" hashValue="YdXSNrHQCm+7EwZxYJ6VOuR/pg0VkLbBxoZA1Ml/AproM14OlxMPY86esAdj7UwGylgF4Us2fL65o7PWIwrvRA==" saltValue="QlNdijFv2QEAyI8G3xf19Q==" spinCount="100000" sheet="1" objects="1" scenarios="1"/>
  <mergeCells count="5">
    <mergeCell ref="A1:J1"/>
    <mergeCell ref="A7:B7"/>
    <mergeCell ref="B32:D32"/>
    <mergeCell ref="B54:L54"/>
    <mergeCell ref="A56:K56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workbookViewId="0">
      <selection activeCell="D9" sqref="D9"/>
    </sheetView>
  </sheetViews>
  <sheetFormatPr defaultColWidth="17.28515625" defaultRowHeight="15" customHeight="1" x14ac:dyDescent="0.2"/>
  <cols>
    <col min="1" max="1" width="2.7109375" style="69" customWidth="1"/>
    <col min="2" max="2" width="8.85546875" style="69" customWidth="1"/>
    <col min="3" max="3" width="15.42578125" style="69" customWidth="1"/>
    <col min="4" max="4" width="12.140625" style="69" customWidth="1"/>
    <col min="5" max="5" width="5.7109375" style="69" customWidth="1"/>
    <col min="6" max="6" width="8.7109375" style="69" customWidth="1"/>
    <col min="7" max="7" width="9.140625" style="69" customWidth="1"/>
    <col min="8" max="8" width="10" style="69" customWidth="1"/>
    <col min="9" max="9" width="1.7109375" style="69" customWidth="1"/>
    <col min="10" max="10" width="4.7109375" style="69" customWidth="1"/>
    <col min="11" max="11" width="10.140625" style="69" customWidth="1"/>
    <col min="12" max="26" width="6.7109375" style="69" customWidth="1"/>
    <col min="27" max="16384" width="17.28515625" style="69"/>
  </cols>
  <sheetData>
    <row r="1" spans="1:26" ht="27" customHeight="1" x14ac:dyDescent="0.25">
      <c r="A1" s="28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68"/>
    </row>
    <row r="2" spans="1:26" ht="16.5" customHeight="1" thickBot="1" x14ac:dyDescent="0.3">
      <c r="A2" s="70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6" customHeight="1" x14ac:dyDescent="0.25">
      <c r="A3" s="7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2.75" customHeight="1" x14ac:dyDescent="0.2">
      <c r="A4" s="68"/>
      <c r="B4" s="164"/>
      <c r="C4" s="73" t="s">
        <v>4</v>
      </c>
      <c r="D4" s="159"/>
      <c r="E4" s="160"/>
      <c r="F4" s="176"/>
      <c r="G4" s="148"/>
      <c r="H4" s="73" t="s">
        <v>5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2.75" customHeight="1" x14ac:dyDescent="0.2">
      <c r="A5" s="68"/>
      <c r="B5" s="68"/>
      <c r="C5" s="74" t="s">
        <v>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15" customHeight="1" x14ac:dyDescent="0.2">
      <c r="A6" s="107" t="s">
        <v>106</v>
      </c>
      <c r="B6" s="68"/>
      <c r="C6" s="161" t="s">
        <v>118</v>
      </c>
      <c r="D6" s="162"/>
      <c r="E6" s="162"/>
      <c r="F6" s="162"/>
      <c r="G6" s="162"/>
      <c r="H6" s="163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12.75" customHeight="1" x14ac:dyDescent="0.2">
      <c r="A7" s="281" t="s">
        <v>16</v>
      </c>
      <c r="B7" s="282"/>
      <c r="C7" s="61"/>
      <c r="D7" s="61"/>
      <c r="E7" s="61"/>
      <c r="F7" s="61"/>
      <c r="G7" s="61"/>
      <c r="H7" s="61"/>
      <c r="I7" s="61"/>
      <c r="J7" s="61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25.5" customHeight="1" x14ac:dyDescent="0.2">
      <c r="A8" s="76"/>
      <c r="B8" s="77"/>
      <c r="C8" s="77"/>
      <c r="D8" s="78" t="s">
        <v>20</v>
      </c>
      <c r="E8" s="79" t="s">
        <v>21</v>
      </c>
      <c r="F8" s="79" t="s">
        <v>22</v>
      </c>
      <c r="G8" s="79" t="s">
        <v>23</v>
      </c>
      <c r="H8" s="79" t="s">
        <v>24</v>
      </c>
      <c r="I8" s="80"/>
      <c r="J8" s="80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12.75" customHeight="1" x14ac:dyDescent="0.2">
      <c r="A9" s="73" t="s">
        <v>164</v>
      </c>
      <c r="B9" s="68"/>
      <c r="C9" s="68"/>
      <c r="D9" s="307">
        <v>1400</v>
      </c>
      <c r="E9" s="81" t="s">
        <v>27</v>
      </c>
      <c r="F9" s="308">
        <v>103</v>
      </c>
      <c r="G9" s="82" t="s">
        <v>35</v>
      </c>
      <c r="H9" s="16">
        <f>D9*(F9/100)</f>
        <v>1442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4.5" customHeight="1" x14ac:dyDescent="0.2">
      <c r="A10" s="68"/>
      <c r="B10" s="68"/>
      <c r="C10" s="68"/>
      <c r="D10" s="73"/>
      <c r="E10" s="73"/>
      <c r="F10" s="73" t="s">
        <v>36</v>
      </c>
      <c r="G10" s="73"/>
      <c r="H10" s="8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12.75" customHeight="1" x14ac:dyDescent="0.2">
      <c r="A11" s="61" t="s">
        <v>37</v>
      </c>
      <c r="B11" s="61"/>
      <c r="C11" s="61"/>
      <c r="D11" s="61"/>
      <c r="E11" s="61"/>
      <c r="F11" s="61"/>
      <c r="G11" s="61"/>
      <c r="H11" s="62"/>
      <c r="I11" s="61"/>
      <c r="J11" s="61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2.75" customHeight="1" x14ac:dyDescent="0.2">
      <c r="A12" s="76"/>
      <c r="B12" s="77"/>
      <c r="C12" s="77"/>
      <c r="D12" s="79" t="s">
        <v>38</v>
      </c>
      <c r="E12" s="79" t="s">
        <v>39</v>
      </c>
      <c r="F12" s="79" t="s">
        <v>40</v>
      </c>
      <c r="G12" s="79" t="s">
        <v>41</v>
      </c>
      <c r="H12" s="79" t="s">
        <v>42</v>
      </c>
      <c r="I12" s="84"/>
      <c r="J12" s="84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2.75" customHeight="1" x14ac:dyDescent="0.2">
      <c r="A13" s="73" t="s">
        <v>43</v>
      </c>
      <c r="B13" s="157"/>
      <c r="C13" s="68"/>
      <c r="D13" s="73"/>
      <c r="E13" s="73"/>
      <c r="F13" s="73"/>
      <c r="G13" s="73"/>
      <c r="H13" s="73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</row>
    <row r="14" spans="1:26" ht="12.75" customHeight="1" x14ac:dyDescent="0.2">
      <c r="A14" s="68"/>
      <c r="B14" s="73" t="s">
        <v>44</v>
      </c>
      <c r="C14" s="73"/>
      <c r="D14" s="309">
        <v>400</v>
      </c>
      <c r="E14" s="81" t="s">
        <v>27</v>
      </c>
      <c r="F14" s="310">
        <v>140</v>
      </c>
      <c r="G14" s="82" t="s">
        <v>35</v>
      </c>
      <c r="H14" s="177">
        <f>D14*(F14/100)</f>
        <v>560</v>
      </c>
      <c r="I14" s="85"/>
      <c r="J14" s="68"/>
      <c r="K14" s="68"/>
    </row>
    <row r="15" spans="1:26" ht="12.75" customHeight="1" x14ac:dyDescent="0.2">
      <c r="A15" s="68"/>
      <c r="B15" s="73" t="s">
        <v>46</v>
      </c>
      <c r="C15" s="73"/>
      <c r="D15" s="81"/>
      <c r="E15" s="81"/>
      <c r="F15" s="310">
        <v>5</v>
      </c>
      <c r="G15" s="81" t="s">
        <v>47</v>
      </c>
      <c r="H15" s="177">
        <f>F15</f>
        <v>5</v>
      </c>
      <c r="I15" s="85"/>
      <c r="J15" s="68"/>
      <c r="K15" s="68"/>
    </row>
    <row r="16" spans="1:26" ht="12.75" customHeight="1" x14ac:dyDescent="0.2">
      <c r="A16" s="68"/>
      <c r="B16" s="73" t="s">
        <v>48</v>
      </c>
      <c r="C16" s="73"/>
      <c r="D16" s="81"/>
      <c r="E16" s="81"/>
      <c r="F16" s="81"/>
      <c r="G16" s="81"/>
      <c r="H16" s="25">
        <f>SUM(H14:H15)</f>
        <v>565</v>
      </c>
      <c r="I16" s="68"/>
      <c r="J16" s="68"/>
      <c r="K16" s="68"/>
    </row>
    <row r="17" spans="1:26" ht="12.75" customHeight="1" x14ac:dyDescent="0.2">
      <c r="A17" s="75" t="s">
        <v>49</v>
      </c>
      <c r="B17" s="86"/>
      <c r="C17" s="86"/>
      <c r="D17" s="86"/>
      <c r="E17" s="86"/>
      <c r="F17" s="86"/>
      <c r="G17" s="86"/>
      <c r="H17" s="86"/>
      <c r="I17" s="87"/>
      <c r="J17" s="86"/>
      <c r="K17" s="68"/>
    </row>
    <row r="18" spans="1:26" ht="12.75" customHeight="1" x14ac:dyDescent="0.2">
      <c r="A18" s="68"/>
      <c r="B18" s="73" t="s">
        <v>50</v>
      </c>
      <c r="C18" s="158"/>
      <c r="D18" s="311">
        <v>3.1</v>
      </c>
      <c r="E18" s="81" t="s">
        <v>51</v>
      </c>
      <c r="F18" s="73" t="s">
        <v>52</v>
      </c>
      <c r="G18" s="68"/>
      <c r="H18" s="178">
        <f>H19/D18</f>
        <v>322.58064516129031</v>
      </c>
      <c r="I18" s="68"/>
      <c r="J18" s="81" t="s">
        <v>53</v>
      </c>
      <c r="K18" s="68"/>
    </row>
    <row r="19" spans="1:26" ht="12.75" customHeight="1" x14ac:dyDescent="0.2">
      <c r="A19" s="68"/>
      <c r="B19" s="73" t="s">
        <v>54</v>
      </c>
      <c r="C19" s="88"/>
      <c r="D19" s="312">
        <v>6.9</v>
      </c>
      <c r="E19" s="81" t="s">
        <v>55</v>
      </c>
      <c r="F19" s="73" t="s">
        <v>56</v>
      </c>
      <c r="G19" s="88"/>
      <c r="H19" s="178">
        <f>D9-D14</f>
        <v>1000</v>
      </c>
      <c r="I19" s="68"/>
      <c r="J19" s="81" t="s">
        <v>57</v>
      </c>
      <c r="K19" s="68"/>
    </row>
    <row r="20" spans="1:26" ht="12.75" customHeight="1" x14ac:dyDescent="0.2">
      <c r="A20" s="61" t="s">
        <v>58</v>
      </c>
      <c r="B20" s="63"/>
      <c r="C20" s="63"/>
      <c r="D20" s="63"/>
      <c r="E20" s="63"/>
      <c r="F20" s="61"/>
      <c r="G20" s="63"/>
      <c r="H20" s="65"/>
      <c r="I20" s="63"/>
      <c r="J20" s="66"/>
      <c r="K20" s="68"/>
    </row>
    <row r="21" spans="1:26" ht="12.75" customHeight="1" x14ac:dyDescent="0.2">
      <c r="A21" s="89" t="s">
        <v>59</v>
      </c>
      <c r="B21" s="68"/>
      <c r="C21" s="90"/>
      <c r="D21" s="68"/>
      <c r="E21" s="68"/>
      <c r="F21" s="68"/>
      <c r="G21" s="68"/>
      <c r="H21" s="85"/>
      <c r="I21" s="68"/>
      <c r="J21" s="68"/>
      <c r="K21" s="68"/>
    </row>
    <row r="22" spans="1:26" ht="12.75" customHeight="1" x14ac:dyDescent="0.2">
      <c r="A22" s="68"/>
      <c r="B22" s="73" t="s">
        <v>60</v>
      </c>
      <c r="C22" s="73"/>
      <c r="D22" s="68"/>
      <c r="E22" s="68"/>
      <c r="F22" s="68"/>
      <c r="G22" s="68"/>
      <c r="H22" s="291">
        <f>H24*D18</f>
        <v>1.7050000000000003</v>
      </c>
      <c r="I22" s="85"/>
      <c r="J22" s="68"/>
      <c r="K22" s="68"/>
    </row>
    <row r="23" spans="1:26" ht="12.75" customHeight="1" x14ac:dyDescent="0.2">
      <c r="A23" s="68"/>
      <c r="B23" s="73" t="s">
        <v>61</v>
      </c>
      <c r="C23" s="68"/>
      <c r="D23" s="73"/>
      <c r="E23" s="68"/>
      <c r="F23" s="68"/>
      <c r="G23" s="73"/>
      <c r="H23" s="215">
        <f>H22*H18</f>
        <v>550.00000000000011</v>
      </c>
      <c r="I23" s="85"/>
      <c r="J23" s="68"/>
      <c r="K23" s="68"/>
    </row>
    <row r="24" spans="1:26" ht="12.75" customHeight="1" x14ac:dyDescent="0.2">
      <c r="A24" s="68"/>
      <c r="B24" s="73" t="s">
        <v>62</v>
      </c>
      <c r="C24" s="68"/>
      <c r="D24" s="68"/>
      <c r="E24" s="68"/>
      <c r="F24" s="68"/>
      <c r="G24" s="68"/>
      <c r="H24" s="314">
        <v>0.55000000000000004</v>
      </c>
      <c r="I24" s="85"/>
      <c r="J24" s="68"/>
      <c r="K24" s="68"/>
    </row>
    <row r="25" spans="1:26" ht="12.75" customHeight="1" x14ac:dyDescent="0.2">
      <c r="A25" s="61" t="s">
        <v>63</v>
      </c>
      <c r="B25" s="63"/>
      <c r="C25" s="63"/>
      <c r="D25" s="63"/>
      <c r="E25" s="63"/>
      <c r="F25" s="63"/>
      <c r="G25" s="63"/>
      <c r="H25" s="63"/>
      <c r="I25" s="64"/>
      <c r="J25" s="6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2.75" customHeight="1" x14ac:dyDescent="0.2">
      <c r="A26" s="68"/>
      <c r="B26" s="73" t="s">
        <v>64</v>
      </c>
      <c r="C26" s="68"/>
      <c r="D26" s="309">
        <v>2</v>
      </c>
      <c r="E26" s="81" t="s">
        <v>65</v>
      </c>
      <c r="F26" s="91"/>
      <c r="G26" s="82"/>
      <c r="H26" s="177">
        <f>H16*(D26/100)</f>
        <v>11.3</v>
      </c>
      <c r="I26" s="85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2.75" customHeight="1" x14ac:dyDescent="0.2">
      <c r="A27" s="68"/>
      <c r="B27" s="73" t="s">
        <v>66</v>
      </c>
      <c r="C27" s="68"/>
      <c r="D27" s="182">
        <f>H16</f>
        <v>565</v>
      </c>
      <c r="E27" s="81" t="s">
        <v>67</v>
      </c>
      <c r="F27" s="309">
        <v>6</v>
      </c>
      <c r="G27" s="82" t="s">
        <v>68</v>
      </c>
      <c r="H27" s="177">
        <f>D27*(F27/100)*(H$18/365)</f>
        <v>29.960229783473263</v>
      </c>
      <c r="I27" s="92" t="s">
        <v>69</v>
      </c>
      <c r="J27" s="68"/>
      <c r="K27" s="68"/>
    </row>
    <row r="28" spans="1:26" ht="12.75" customHeight="1" x14ac:dyDescent="0.2">
      <c r="A28" s="68"/>
      <c r="B28" s="73" t="s">
        <v>70</v>
      </c>
      <c r="C28" s="68"/>
      <c r="D28" s="182">
        <f>0.5*H23</f>
        <v>275.00000000000006</v>
      </c>
      <c r="E28" s="81" t="s">
        <v>67</v>
      </c>
      <c r="F28" s="309">
        <v>6</v>
      </c>
      <c r="G28" s="82" t="s">
        <v>68</v>
      </c>
      <c r="H28" s="177">
        <f>(D28)*(F28/100)*(H$18/365)</f>
        <v>14.582412726469292</v>
      </c>
      <c r="I28" s="92" t="s">
        <v>69</v>
      </c>
      <c r="J28" s="68"/>
      <c r="K28" s="68"/>
    </row>
    <row r="29" spans="1:26" ht="12.75" customHeight="1" x14ac:dyDescent="0.2">
      <c r="A29" s="68"/>
      <c r="B29" s="73" t="s">
        <v>71</v>
      </c>
      <c r="C29" s="68"/>
      <c r="D29" s="313">
        <v>1615</v>
      </c>
      <c r="E29" s="81" t="s">
        <v>27</v>
      </c>
      <c r="F29" s="310">
        <v>30</v>
      </c>
      <c r="G29" s="82" t="s">
        <v>72</v>
      </c>
      <c r="H29" s="177">
        <f>D29*(F29/2000)</f>
        <v>24.224999999999998</v>
      </c>
      <c r="I29" s="85"/>
      <c r="J29" s="68"/>
      <c r="K29" s="68"/>
    </row>
    <row r="30" spans="1:26" ht="12.75" customHeight="1" x14ac:dyDescent="0.2">
      <c r="A30" s="68"/>
      <c r="B30" s="73" t="s">
        <v>73</v>
      </c>
      <c r="C30" s="68"/>
      <c r="D30" s="81"/>
      <c r="E30" s="81"/>
      <c r="F30" s="310">
        <v>8</v>
      </c>
      <c r="G30" s="82" t="s">
        <v>47</v>
      </c>
      <c r="H30" s="177">
        <f t="shared" ref="H30:H35" si="0">F30</f>
        <v>8</v>
      </c>
      <c r="I30" s="68"/>
      <c r="J30" s="157"/>
      <c r="K30" s="68"/>
    </row>
    <row r="31" spans="1:26" ht="12.75" customHeight="1" x14ac:dyDescent="0.2">
      <c r="A31" s="68"/>
      <c r="B31" s="73" t="s">
        <v>74</v>
      </c>
      <c r="C31" s="68"/>
      <c r="D31" s="81"/>
      <c r="E31" s="81"/>
      <c r="F31" s="310">
        <v>14</v>
      </c>
      <c r="G31" s="82" t="s">
        <v>47</v>
      </c>
      <c r="H31" s="177">
        <f t="shared" si="0"/>
        <v>14</v>
      </c>
      <c r="I31" s="85"/>
      <c r="J31" s="68"/>
      <c r="K31" s="68"/>
    </row>
    <row r="32" spans="1:26" ht="12.75" customHeight="1" x14ac:dyDescent="0.2">
      <c r="A32" s="68"/>
      <c r="B32" s="283" t="s">
        <v>75</v>
      </c>
      <c r="C32" s="271"/>
      <c r="D32" s="271"/>
      <c r="E32" s="81"/>
      <c r="F32" s="310">
        <v>8</v>
      </c>
      <c r="G32" s="82" t="s">
        <v>76</v>
      </c>
      <c r="H32" s="177">
        <f t="shared" si="0"/>
        <v>8</v>
      </c>
      <c r="I32" s="85"/>
      <c r="J32" s="68"/>
      <c r="K32" s="68"/>
    </row>
    <row r="33" spans="1:26" ht="12.75" customHeight="1" x14ac:dyDescent="0.2">
      <c r="A33" s="68"/>
      <c r="B33" s="73" t="s">
        <v>77</v>
      </c>
      <c r="C33" s="68"/>
      <c r="D33" s="68"/>
      <c r="E33" s="81"/>
      <c r="F33" s="310">
        <v>10</v>
      </c>
      <c r="G33" s="82" t="s">
        <v>47</v>
      </c>
      <c r="H33" s="177">
        <f t="shared" si="0"/>
        <v>10</v>
      </c>
      <c r="I33" s="85"/>
      <c r="J33" s="68"/>
      <c r="K33" s="68"/>
    </row>
    <row r="34" spans="1:26" ht="12.75" customHeight="1" x14ac:dyDescent="0.2">
      <c r="A34" s="68"/>
      <c r="B34" s="73" t="s">
        <v>78</v>
      </c>
      <c r="C34" s="68"/>
      <c r="D34" s="68"/>
      <c r="E34" s="81"/>
      <c r="F34" s="310">
        <v>30</v>
      </c>
      <c r="G34" s="81" t="s">
        <v>47</v>
      </c>
      <c r="H34" s="177">
        <f t="shared" si="0"/>
        <v>30</v>
      </c>
      <c r="I34" s="85"/>
      <c r="J34" s="68"/>
      <c r="K34" s="68"/>
    </row>
    <row r="35" spans="1:26" ht="12.75" customHeight="1" x14ac:dyDescent="0.2">
      <c r="A35" s="68"/>
      <c r="B35" s="73" t="s">
        <v>79</v>
      </c>
      <c r="C35" s="68"/>
      <c r="D35" s="81"/>
      <c r="E35" s="81"/>
      <c r="F35" s="315">
        <v>10</v>
      </c>
      <c r="G35" s="82" t="s">
        <v>47</v>
      </c>
      <c r="H35" s="179">
        <f t="shared" si="0"/>
        <v>10</v>
      </c>
      <c r="I35" s="85"/>
      <c r="J35" s="68"/>
      <c r="K35" s="68"/>
    </row>
    <row r="36" spans="1:26" ht="12.75" customHeight="1" x14ac:dyDescent="0.2">
      <c r="A36" s="68"/>
      <c r="B36" s="93" t="s">
        <v>80</v>
      </c>
      <c r="C36" s="94"/>
      <c r="D36" s="95"/>
      <c r="E36" s="95"/>
      <c r="F36" s="95"/>
      <c r="G36" s="95"/>
      <c r="H36" s="25">
        <f>SUM(H26:H35)</f>
        <v>160.06764250994257</v>
      </c>
      <c r="I36" s="85"/>
      <c r="J36" s="68"/>
      <c r="K36" s="68"/>
    </row>
    <row r="37" spans="1:26" ht="12.75" customHeight="1" x14ac:dyDescent="0.2">
      <c r="A37" s="61" t="s">
        <v>81</v>
      </c>
      <c r="B37" s="61"/>
      <c r="C37" s="61"/>
      <c r="D37" s="61"/>
      <c r="E37" s="61"/>
      <c r="F37" s="61"/>
      <c r="G37" s="61"/>
      <c r="H37" s="61"/>
      <c r="I37" s="64"/>
      <c r="J37" s="63"/>
      <c r="K37" s="68"/>
    </row>
    <row r="38" spans="1:26" ht="12.75" customHeight="1" x14ac:dyDescent="0.2">
      <c r="A38" s="89" t="s">
        <v>82</v>
      </c>
      <c r="B38" s="73"/>
      <c r="C38" s="73"/>
      <c r="D38" s="73"/>
      <c r="E38" s="73"/>
      <c r="F38" s="73"/>
      <c r="G38" s="73"/>
      <c r="H38" s="73"/>
      <c r="I38" s="85"/>
      <c r="J38" s="68"/>
      <c r="K38" s="68"/>
    </row>
    <row r="39" spans="1:26" ht="12.75" customHeight="1" x14ac:dyDescent="0.2">
      <c r="A39" s="68"/>
      <c r="B39" s="73" t="s">
        <v>83</v>
      </c>
      <c r="C39" s="68"/>
      <c r="D39" s="316">
        <v>0.7</v>
      </c>
      <c r="E39" s="73" t="s">
        <v>84</v>
      </c>
      <c r="F39" s="68"/>
      <c r="G39" s="96"/>
      <c r="H39" s="42">
        <f>D39*H18</f>
        <v>225.8064516129032</v>
      </c>
      <c r="I39" s="85"/>
      <c r="J39" s="68"/>
      <c r="K39" s="68"/>
    </row>
    <row r="40" spans="1:26" ht="12.75" customHeight="1" x14ac:dyDescent="0.2">
      <c r="A40" s="50" t="s">
        <v>103</v>
      </c>
      <c r="B40" s="50"/>
      <c r="C40" s="49"/>
      <c r="D40" s="51"/>
      <c r="E40" s="50"/>
      <c r="F40" s="49"/>
      <c r="G40" s="52"/>
      <c r="H40" s="53"/>
      <c r="I40" s="54"/>
      <c r="J40" s="49"/>
      <c r="K40" s="68"/>
    </row>
    <row r="41" spans="1:26" ht="12.75" customHeight="1" x14ac:dyDescent="0.2">
      <c r="A41" s="68"/>
      <c r="B41" s="73" t="s">
        <v>85</v>
      </c>
      <c r="C41" s="68"/>
      <c r="D41" s="68"/>
      <c r="E41" s="68"/>
      <c r="F41" s="68"/>
      <c r="G41" s="68"/>
      <c r="H41" s="42">
        <f>(H23+H46+H36)/H19</f>
        <v>0.93587409412284595</v>
      </c>
      <c r="I41" s="85"/>
      <c r="J41" s="68"/>
      <c r="K41" s="68"/>
    </row>
    <row r="42" spans="1:26" ht="12.75" customHeight="1" x14ac:dyDescent="0.2">
      <c r="A42" s="61" t="s">
        <v>86</v>
      </c>
      <c r="B42" s="61"/>
      <c r="C42" s="61"/>
      <c r="D42" s="61"/>
      <c r="E42" s="61"/>
      <c r="F42" s="61"/>
      <c r="G42" s="61"/>
      <c r="H42" s="61"/>
      <c r="I42" s="64"/>
      <c r="J42" s="63"/>
      <c r="K42" s="68"/>
    </row>
    <row r="43" spans="1:26" ht="12.75" customHeight="1" x14ac:dyDescent="0.2">
      <c r="A43" s="68"/>
      <c r="B43" s="73" t="s">
        <v>87</v>
      </c>
      <c r="C43" s="68"/>
      <c r="D43" s="68"/>
      <c r="E43" s="68"/>
      <c r="F43" s="68"/>
      <c r="G43" s="68"/>
      <c r="H43" s="180">
        <f>H9</f>
        <v>1442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12.75" customHeight="1" x14ac:dyDescent="0.2">
      <c r="A44" s="68"/>
      <c r="B44" s="73" t="s">
        <v>88</v>
      </c>
      <c r="C44" s="68"/>
      <c r="D44" s="68"/>
      <c r="E44" s="68"/>
      <c r="F44" s="68"/>
      <c r="G44" s="68"/>
      <c r="H44" s="180">
        <f>H16+H23+H36</f>
        <v>1275.0676425099425</v>
      </c>
      <c r="I44" s="68"/>
      <c r="J44" s="68"/>
      <c r="K44" s="68"/>
    </row>
    <row r="45" spans="1:26" ht="12.75" customHeight="1" x14ac:dyDescent="0.2">
      <c r="A45" s="73" t="s">
        <v>89</v>
      </c>
      <c r="B45" s="68"/>
      <c r="C45" s="73"/>
      <c r="D45" s="73"/>
      <c r="E45" s="73"/>
      <c r="F45" s="73"/>
      <c r="G45" s="73" t="s">
        <v>47</v>
      </c>
      <c r="H45" s="42">
        <f>H43-H44</f>
        <v>166.93235749005748</v>
      </c>
      <c r="I45" s="85"/>
      <c r="J45" s="68"/>
      <c r="K45" s="68"/>
    </row>
    <row r="46" spans="1:26" ht="12.75" customHeight="1" x14ac:dyDescent="0.2">
      <c r="A46" s="68"/>
      <c r="B46" s="73" t="s">
        <v>90</v>
      </c>
      <c r="C46" s="68"/>
      <c r="D46" s="68"/>
      <c r="E46" s="68"/>
      <c r="F46" s="68"/>
      <c r="G46" s="68"/>
      <c r="H46" s="180">
        <f>H39</f>
        <v>225.8064516129032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12.75" customHeight="1" x14ac:dyDescent="0.2">
      <c r="A47" s="73" t="s">
        <v>91</v>
      </c>
      <c r="B47" s="68"/>
      <c r="C47" s="73"/>
      <c r="D47" s="73"/>
      <c r="E47" s="73"/>
      <c r="F47" s="73"/>
      <c r="G47" s="73" t="s">
        <v>47</v>
      </c>
      <c r="H47" s="42">
        <f>H45-H46</f>
        <v>-58.874094122845719</v>
      </c>
      <c r="I47" s="85"/>
      <c r="J47" s="68"/>
      <c r="K47" s="68"/>
    </row>
    <row r="48" spans="1:26" ht="12.75" customHeight="1" x14ac:dyDescent="0.2">
      <c r="A48" s="61" t="s">
        <v>92</v>
      </c>
      <c r="B48" s="61"/>
      <c r="C48" s="61"/>
      <c r="D48" s="61"/>
      <c r="E48" s="61"/>
      <c r="F48" s="61"/>
      <c r="G48" s="61"/>
      <c r="H48" s="62"/>
      <c r="I48" s="62"/>
      <c r="J48" s="61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 x14ac:dyDescent="0.2">
      <c r="A49" s="68"/>
      <c r="B49" s="73" t="s">
        <v>93</v>
      </c>
      <c r="C49" s="73"/>
      <c r="D49" s="68"/>
      <c r="E49" s="68"/>
      <c r="F49" s="68"/>
      <c r="G49" s="68"/>
      <c r="H49" s="181">
        <f>(H44+H46)/(D9/100)</f>
        <v>107.20529243734612</v>
      </c>
      <c r="I49" s="8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12.75" customHeight="1" x14ac:dyDescent="0.2">
      <c r="A50" s="68"/>
      <c r="B50" s="73" t="s">
        <v>94</v>
      </c>
      <c r="C50" s="73"/>
      <c r="D50" s="68"/>
      <c r="E50" s="68"/>
      <c r="F50" s="68"/>
      <c r="G50" s="68"/>
      <c r="H50" s="181">
        <f>(H44+H46-H35)/(D9/100)</f>
        <v>106.49100672306041</v>
      </c>
      <c r="I50" s="68"/>
      <c r="J50" s="68"/>
      <c r="K50" s="68"/>
    </row>
    <row r="51" spans="1:26" ht="12.75" customHeight="1" x14ac:dyDescent="0.2">
      <c r="A51" s="73"/>
      <c r="B51" s="68"/>
      <c r="C51" s="73" t="s">
        <v>95</v>
      </c>
      <c r="D51" s="68"/>
      <c r="E51" s="68"/>
      <c r="F51" s="317">
        <v>400</v>
      </c>
      <c r="G51" s="73" t="s">
        <v>57</v>
      </c>
      <c r="H51" s="68"/>
      <c r="I51" s="85"/>
      <c r="J51" s="68"/>
      <c r="K51" s="68"/>
    </row>
    <row r="52" spans="1:26" ht="12.75" customHeight="1" x14ac:dyDescent="0.2">
      <c r="A52" s="68"/>
      <c r="B52" s="73" t="s">
        <v>96</v>
      </c>
      <c r="C52" s="68"/>
      <c r="D52" s="68"/>
      <c r="E52" s="68"/>
      <c r="F52" s="68"/>
      <c r="G52" s="68"/>
      <c r="H52" s="43">
        <f>(H9-H23-H36-H39-H15)/F51*100</f>
        <v>125.28147646928851</v>
      </c>
      <c r="I52" s="68"/>
      <c r="J52" s="68"/>
      <c r="K52" s="68"/>
    </row>
    <row r="53" spans="1:26" ht="12.75" customHeight="1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8"/>
    </row>
    <row r="54" spans="1:26" ht="12.75" customHeight="1" x14ac:dyDescent="0.25">
      <c r="A54" s="97"/>
      <c r="B54" s="305" t="s">
        <v>45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</row>
    <row r="55" spans="1:26" ht="9" customHeight="1" x14ac:dyDescent="0.25">
      <c r="A55" s="97"/>
      <c r="B55" s="98"/>
      <c r="C55" s="98"/>
      <c r="D55" s="98"/>
      <c r="E55" s="99"/>
      <c r="F55" s="98"/>
      <c r="G55" s="98"/>
      <c r="H55" s="98"/>
      <c r="I55" s="98"/>
      <c r="J55" s="98"/>
      <c r="K55" s="68"/>
    </row>
    <row r="56" spans="1:26" ht="24" customHeight="1" x14ac:dyDescent="0.2">
      <c r="A56" s="274"/>
      <c r="B56" s="271"/>
      <c r="C56" s="271"/>
      <c r="D56" s="271"/>
      <c r="E56" s="271"/>
      <c r="F56" s="271"/>
      <c r="G56" s="271"/>
      <c r="H56" s="271"/>
      <c r="I56" s="271"/>
      <c r="J56" s="271"/>
      <c r="K56" s="271"/>
    </row>
    <row r="57" spans="1:26" ht="12.75" customHeight="1" x14ac:dyDescent="0.2"/>
    <row r="58" spans="1:26" ht="12.7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26" ht="12.75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26" ht="12.75" customHeight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26" ht="12.7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26" ht="12.75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1:26" ht="12.75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26" ht="12.7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1:11" ht="12.75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1" ht="12.75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1:11" ht="12.75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1:11" ht="12.7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11" ht="12.7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1:11" ht="12.75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11" ht="12.7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ht="12.75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1:11" ht="12.75" customHeight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1:11" ht="12.7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1:11" ht="12.75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1" ht="12.7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1:11" ht="12.75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1:11" ht="12.75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1:11" ht="12.75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1:11" ht="12.75" customHeigh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ht="12.75" customHeight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 ht="12.75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ht="12.75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1" ht="12.75" customHeight="1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1:11" ht="12.75" customHeigh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1:11" ht="12.75" customHeight="1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1:11" ht="12.75" customHeight="1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1" ht="12.75" customHeigh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1:11" ht="12.75" customHeight="1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1:11" ht="12.75" customHeight="1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1:11" ht="12.75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2.75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1:11" ht="12.75" customHeight="1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1:11" ht="12.75" customHeight="1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1:11" ht="12.75" customHeight="1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ht="12.75" customHeight="1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1:11" ht="12.75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1:11" ht="12.75" customHeight="1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1" ht="12.75" customHeight="1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1:11" ht="12.75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1:11" ht="12.75" customHeight="1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1:11" ht="12.75" customHeight="1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1:11" ht="12.75" customHeight="1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1:11" ht="12.75" customHeight="1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1:11" ht="12.75" customHeight="1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1:11" ht="12.75" customHeight="1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1:11" ht="12.75" customHeight="1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1" ht="12.75" customHeight="1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1:11" ht="12.7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1" ht="12.75" customHeight="1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1:11" ht="12.75" customHeight="1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1:11" ht="12.75" customHeight="1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1:11" ht="12.75" customHeight="1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1:11" ht="12.75" customHeight="1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1:11" ht="12.75" customHeight="1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1:11" ht="12.75" customHeight="1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1:11" ht="12.75" customHeight="1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1" ht="12.75" customHeight="1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1:11" ht="12.75" customHeight="1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1" ht="12.75" customHeight="1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1:11" ht="12.75" customHeight="1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1:11" ht="12.75" customHeight="1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1:11" ht="12.75" customHeight="1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1:11" ht="12.75" customHeight="1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1:11" ht="12.75" customHeight="1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ht="12.75" customHeight="1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1:11" ht="12.75" customHeight="1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1:11" ht="12.75" customHeight="1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1:11" ht="12.75" customHeight="1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</row>
    <row r="130" spans="1:11" ht="12.75" customHeight="1" x14ac:dyDescent="0.2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</row>
    <row r="131" spans="1:11" ht="12.75" customHeight="1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</row>
    <row r="132" spans="1:11" ht="12.75" customHeight="1" x14ac:dyDescent="0.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  <row r="133" spans="1:11" ht="12.75" customHeight="1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</row>
    <row r="134" spans="1:11" ht="12.75" customHeight="1" x14ac:dyDescent="0.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</row>
    <row r="135" spans="1:11" ht="12.75" customHeight="1" x14ac:dyDescent="0.2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1" ht="12.75" customHeight="1" x14ac:dyDescent="0.2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</row>
    <row r="137" spans="1:11" ht="12.75" customHeight="1" x14ac:dyDescent="0.2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1" ht="12.75" customHeight="1" x14ac:dyDescent="0.2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</row>
    <row r="139" spans="1:11" ht="12.75" customHeight="1" x14ac:dyDescent="0.2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</row>
    <row r="140" spans="1:11" ht="12.75" customHeight="1" x14ac:dyDescent="0.2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</row>
    <row r="141" spans="1:11" ht="12.75" customHeight="1" x14ac:dyDescent="0.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</row>
    <row r="142" spans="1:11" ht="12.75" customHeight="1" x14ac:dyDescent="0.2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</row>
    <row r="143" spans="1:11" ht="12.75" customHeight="1" x14ac:dyDescent="0.2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</row>
    <row r="144" spans="1:11" ht="12.75" customHeight="1" x14ac:dyDescent="0.2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</row>
    <row r="145" spans="1:11" ht="12.75" customHeight="1" x14ac:dyDescent="0.2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</row>
    <row r="146" spans="1:11" ht="12.75" customHeight="1" x14ac:dyDescent="0.2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</row>
    <row r="147" spans="1:11" ht="12.75" customHeight="1" x14ac:dyDescent="0.2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</row>
    <row r="148" spans="1:11" ht="12.75" customHeight="1" x14ac:dyDescent="0.2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</row>
    <row r="149" spans="1:11" ht="12.75" customHeight="1" x14ac:dyDescent="0.2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</row>
    <row r="150" spans="1:11" ht="12.75" customHeight="1" x14ac:dyDescent="0.2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</row>
    <row r="151" spans="1:11" ht="12.75" customHeight="1" x14ac:dyDescent="0.2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</row>
    <row r="152" spans="1:11" ht="12.75" customHeight="1" x14ac:dyDescent="0.2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</row>
    <row r="153" spans="1:11" ht="12.75" customHeight="1" x14ac:dyDescent="0.2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1" ht="12.75" customHeight="1" x14ac:dyDescent="0.2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</row>
    <row r="155" spans="1:11" ht="12.75" customHeight="1" x14ac:dyDescent="0.2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</row>
    <row r="156" spans="1:11" ht="12.75" customHeight="1" x14ac:dyDescent="0.2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1" ht="12.75" customHeight="1" x14ac:dyDescent="0.2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</row>
    <row r="158" spans="1:11" ht="12.75" customHeight="1" x14ac:dyDescent="0.2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</row>
    <row r="159" spans="1:11" ht="12.75" customHeight="1" x14ac:dyDescent="0.2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</row>
    <row r="160" spans="1:11" ht="12.75" customHeight="1" x14ac:dyDescent="0.2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</row>
    <row r="161" spans="1:11" ht="12.75" customHeight="1" x14ac:dyDescent="0.2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</row>
    <row r="162" spans="1:11" ht="12.75" customHeight="1" x14ac:dyDescent="0.2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</row>
    <row r="163" spans="1:11" ht="12.75" customHeight="1" x14ac:dyDescent="0.2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</row>
    <row r="164" spans="1:11" ht="12.75" customHeight="1" x14ac:dyDescent="0.2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</row>
    <row r="165" spans="1:11" ht="12.75" customHeight="1" x14ac:dyDescent="0.2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</row>
    <row r="166" spans="1:11" ht="12.75" customHeight="1" x14ac:dyDescent="0.2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</row>
    <row r="167" spans="1:11" ht="12.75" customHeight="1" x14ac:dyDescent="0.2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</row>
    <row r="168" spans="1:11" ht="12.75" customHeight="1" x14ac:dyDescent="0.2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</row>
    <row r="169" spans="1:11" ht="12.75" customHeight="1" x14ac:dyDescent="0.2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</row>
    <row r="170" spans="1:11" ht="12.75" customHeight="1" x14ac:dyDescent="0.2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</row>
    <row r="171" spans="1:11" ht="12.75" customHeight="1" x14ac:dyDescent="0.2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</row>
    <row r="172" spans="1:11" ht="12.75" customHeight="1" x14ac:dyDescent="0.2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</row>
    <row r="173" spans="1:11" ht="12.75" customHeight="1" x14ac:dyDescent="0.2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</row>
    <row r="174" spans="1:11" ht="12.75" customHeight="1" x14ac:dyDescent="0.2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1" ht="12.75" customHeight="1" x14ac:dyDescent="0.2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</row>
    <row r="176" spans="1:11" ht="12.75" customHeight="1" x14ac:dyDescent="0.2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</row>
    <row r="177" spans="1:11" ht="12.75" customHeight="1" x14ac:dyDescent="0.2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1" ht="12.75" customHeight="1" x14ac:dyDescent="0.2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</row>
    <row r="179" spans="1:11" ht="12.75" customHeight="1" x14ac:dyDescent="0.2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</row>
    <row r="180" spans="1:11" ht="12.75" customHeight="1" x14ac:dyDescent="0.2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</row>
    <row r="181" spans="1:11" ht="12.75" customHeight="1" x14ac:dyDescent="0.2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1" ht="12.75" customHeight="1" x14ac:dyDescent="0.2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ht="12.75" customHeight="1" x14ac:dyDescent="0.2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</row>
    <row r="184" spans="1:11" ht="12.75" customHeight="1" x14ac:dyDescent="0.2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1" ht="12.75" customHeight="1" x14ac:dyDescent="0.2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1" ht="12.75" customHeight="1" x14ac:dyDescent="0.2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</row>
    <row r="187" spans="1:11" ht="12.75" customHeight="1" x14ac:dyDescent="0.2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1" ht="12.75" customHeight="1" x14ac:dyDescent="0.2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</row>
    <row r="189" spans="1:11" ht="12.75" customHeight="1" x14ac:dyDescent="0.2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</row>
    <row r="190" spans="1:11" ht="12.75" customHeight="1" x14ac:dyDescent="0.2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1" ht="12.75" customHeight="1" x14ac:dyDescent="0.2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</row>
    <row r="192" spans="1:11" ht="12.75" customHeight="1" x14ac:dyDescent="0.2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</row>
    <row r="193" spans="1:11" ht="12.75" customHeight="1" x14ac:dyDescent="0.2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</row>
    <row r="194" spans="1:11" ht="12.75" customHeight="1" x14ac:dyDescent="0.2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</row>
    <row r="195" spans="1:11" ht="12.75" customHeight="1" x14ac:dyDescent="0.2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</row>
    <row r="196" spans="1:11" ht="12.75" customHeight="1" x14ac:dyDescent="0.2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</row>
    <row r="197" spans="1:11" ht="12.75" customHeight="1" x14ac:dyDescent="0.2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</row>
    <row r="198" spans="1:11" ht="12.75" customHeight="1" x14ac:dyDescent="0.2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</row>
    <row r="199" spans="1:11" ht="12.75" customHeight="1" x14ac:dyDescent="0.2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</row>
    <row r="200" spans="1:11" ht="12.75" customHeight="1" x14ac:dyDescent="0.2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</row>
    <row r="201" spans="1:11" ht="12.75" customHeight="1" x14ac:dyDescent="0.2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</row>
    <row r="202" spans="1:11" ht="12.75" customHeight="1" x14ac:dyDescent="0.2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</row>
    <row r="203" spans="1:11" ht="12.75" customHeight="1" x14ac:dyDescent="0.2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</row>
    <row r="204" spans="1:11" ht="12.75" customHeight="1" x14ac:dyDescent="0.2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</row>
    <row r="205" spans="1:11" ht="12.75" customHeight="1" x14ac:dyDescent="0.2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</row>
    <row r="206" spans="1:11" ht="12.75" customHeight="1" x14ac:dyDescent="0.2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</row>
    <row r="207" spans="1:11" ht="12.75" customHeight="1" x14ac:dyDescent="0.2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</row>
    <row r="208" spans="1:11" ht="12.75" customHeight="1" x14ac:dyDescent="0.2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</row>
    <row r="209" spans="1:11" ht="12.75" customHeight="1" x14ac:dyDescent="0.2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</row>
    <row r="210" spans="1:11" ht="12.75" customHeight="1" x14ac:dyDescent="0.2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</row>
    <row r="211" spans="1:11" ht="12.75" customHeight="1" x14ac:dyDescent="0.2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</row>
    <row r="212" spans="1:11" ht="12.75" customHeight="1" x14ac:dyDescent="0.2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</row>
    <row r="213" spans="1:11" ht="12.75" customHeight="1" x14ac:dyDescent="0.2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</row>
    <row r="214" spans="1:11" ht="12.75" customHeight="1" x14ac:dyDescent="0.2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</row>
    <row r="215" spans="1:11" ht="12.75" customHeight="1" x14ac:dyDescent="0.2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</row>
    <row r="216" spans="1:11" ht="12.75" customHeight="1" x14ac:dyDescent="0.2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</row>
    <row r="217" spans="1:11" ht="12.75" customHeight="1" x14ac:dyDescent="0.2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</row>
    <row r="218" spans="1:11" ht="12.75" customHeight="1" x14ac:dyDescent="0.2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</row>
    <row r="219" spans="1:11" ht="12.75" customHeight="1" x14ac:dyDescent="0.2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</row>
    <row r="220" spans="1:11" ht="12.75" customHeight="1" x14ac:dyDescent="0.2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</row>
    <row r="221" spans="1:11" ht="12.75" customHeight="1" x14ac:dyDescent="0.2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</row>
    <row r="222" spans="1:11" ht="12.75" customHeight="1" x14ac:dyDescent="0.2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</row>
    <row r="223" spans="1:11" ht="12.75" customHeight="1" x14ac:dyDescent="0.2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</row>
    <row r="224" spans="1:11" ht="12.75" customHeight="1" x14ac:dyDescent="0.2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</row>
    <row r="225" spans="1:11" ht="12.75" customHeight="1" x14ac:dyDescent="0.2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</row>
    <row r="226" spans="1:11" ht="12.75" customHeight="1" x14ac:dyDescent="0.2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</row>
    <row r="227" spans="1:11" ht="12.75" customHeight="1" x14ac:dyDescent="0.2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</row>
    <row r="228" spans="1:11" ht="12.75" customHeight="1" x14ac:dyDescent="0.2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</row>
    <row r="229" spans="1:11" ht="12.75" customHeight="1" x14ac:dyDescent="0.2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</row>
    <row r="230" spans="1:11" ht="12.75" customHeight="1" x14ac:dyDescent="0.2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</row>
    <row r="231" spans="1:11" ht="12.75" customHeight="1" x14ac:dyDescent="0.2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</row>
    <row r="232" spans="1:11" ht="12.75" customHeight="1" x14ac:dyDescent="0.2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</row>
    <row r="233" spans="1:11" ht="12.75" customHeight="1" x14ac:dyDescent="0.2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</row>
    <row r="234" spans="1:11" ht="12.75" customHeight="1" x14ac:dyDescent="0.2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</row>
    <row r="235" spans="1:11" ht="12.75" customHeight="1" x14ac:dyDescent="0.2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</row>
    <row r="236" spans="1:11" ht="12.75" customHeight="1" x14ac:dyDescent="0.2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</row>
    <row r="237" spans="1:11" ht="12.75" customHeight="1" x14ac:dyDescent="0.2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</row>
    <row r="238" spans="1:11" ht="12.75" customHeight="1" x14ac:dyDescent="0.2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</row>
    <row r="239" spans="1:11" ht="12.75" customHeight="1" x14ac:dyDescent="0.2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</row>
    <row r="240" spans="1:11" ht="12.75" customHeight="1" x14ac:dyDescent="0.2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</row>
    <row r="241" spans="1:11" ht="12.75" customHeight="1" x14ac:dyDescent="0.2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</row>
    <row r="242" spans="1:11" ht="12.75" customHeight="1" x14ac:dyDescent="0.2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</row>
    <row r="243" spans="1:11" ht="12.75" customHeight="1" x14ac:dyDescent="0.2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</row>
    <row r="244" spans="1:11" ht="12.75" customHeight="1" x14ac:dyDescent="0.2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</row>
    <row r="245" spans="1:11" ht="12.75" customHeight="1" x14ac:dyDescent="0.2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</row>
    <row r="246" spans="1:11" ht="12.75" customHeight="1" x14ac:dyDescent="0.2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</row>
    <row r="247" spans="1:11" ht="12.75" customHeight="1" x14ac:dyDescent="0.2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</row>
    <row r="248" spans="1:11" ht="12.75" customHeight="1" x14ac:dyDescent="0.2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</row>
    <row r="249" spans="1:11" ht="12.75" customHeight="1" x14ac:dyDescent="0.2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</row>
    <row r="250" spans="1:11" ht="12.75" customHeight="1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</row>
    <row r="251" spans="1:11" ht="12.75" customHeight="1" x14ac:dyDescent="0.2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</row>
    <row r="252" spans="1:11" ht="12.75" customHeight="1" x14ac:dyDescent="0.2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</row>
    <row r="253" spans="1:11" ht="12.75" customHeight="1" x14ac:dyDescent="0.2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</row>
    <row r="254" spans="1:11" ht="12.75" customHeight="1" x14ac:dyDescent="0.2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</row>
    <row r="255" spans="1:11" ht="12.75" customHeight="1" x14ac:dyDescent="0.2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</row>
    <row r="256" spans="1:11" ht="12.75" customHeight="1" x14ac:dyDescent="0.2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</row>
    <row r="257" spans="1:11" ht="12.75" customHeight="1" x14ac:dyDescent="0.2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</row>
    <row r="258" spans="1:11" ht="12.75" customHeight="1" x14ac:dyDescent="0.2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</row>
    <row r="259" spans="1:11" ht="12.75" customHeight="1" x14ac:dyDescent="0.2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</row>
    <row r="260" spans="1:11" ht="12.75" customHeight="1" x14ac:dyDescent="0.2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</row>
    <row r="261" spans="1:11" ht="12.75" customHeight="1" x14ac:dyDescent="0.2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</row>
    <row r="262" spans="1:11" ht="12.75" customHeight="1" x14ac:dyDescent="0.2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</row>
    <row r="263" spans="1:11" ht="12.75" customHeight="1" x14ac:dyDescent="0.2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</row>
    <row r="264" spans="1:11" ht="12.75" customHeight="1" x14ac:dyDescent="0.2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</row>
    <row r="265" spans="1:11" ht="12.75" customHeight="1" x14ac:dyDescent="0.2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</row>
    <row r="266" spans="1:11" ht="12.75" customHeight="1" x14ac:dyDescent="0.2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</row>
    <row r="267" spans="1:11" ht="12.75" customHeight="1" x14ac:dyDescent="0.2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</row>
    <row r="268" spans="1:11" ht="12.75" customHeight="1" x14ac:dyDescent="0.2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</row>
    <row r="269" spans="1:11" ht="12.75" customHeight="1" x14ac:dyDescent="0.2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</row>
    <row r="270" spans="1:11" ht="12.75" customHeight="1" x14ac:dyDescent="0.2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</row>
    <row r="271" spans="1:11" ht="12.75" customHeight="1" x14ac:dyDescent="0.2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</row>
    <row r="272" spans="1:11" ht="12.75" customHeight="1" x14ac:dyDescent="0.2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</row>
    <row r="273" spans="1:11" ht="12.75" customHeight="1" x14ac:dyDescent="0.2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</row>
    <row r="274" spans="1:11" ht="12.75" customHeight="1" x14ac:dyDescent="0.2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</row>
    <row r="275" spans="1:11" ht="12.75" customHeight="1" x14ac:dyDescent="0.2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</row>
    <row r="276" spans="1:11" ht="12.75" customHeight="1" x14ac:dyDescent="0.2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</row>
    <row r="277" spans="1:11" ht="12.75" customHeight="1" x14ac:dyDescent="0.2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</row>
    <row r="278" spans="1:11" ht="12.75" customHeight="1" x14ac:dyDescent="0.2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</row>
    <row r="279" spans="1:11" ht="12.75" customHeight="1" x14ac:dyDescent="0.2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</row>
    <row r="280" spans="1:11" ht="12.75" customHeight="1" x14ac:dyDescent="0.2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</row>
    <row r="281" spans="1:11" ht="12.75" customHeight="1" x14ac:dyDescent="0.2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</row>
    <row r="282" spans="1:11" ht="12.75" customHeight="1" x14ac:dyDescent="0.2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</row>
    <row r="283" spans="1:11" ht="12.75" customHeight="1" x14ac:dyDescent="0.2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</row>
    <row r="284" spans="1:11" ht="12.75" customHeight="1" x14ac:dyDescent="0.2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</row>
    <row r="285" spans="1:11" ht="12.75" customHeight="1" x14ac:dyDescent="0.2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</row>
    <row r="286" spans="1:11" ht="12.75" customHeight="1" x14ac:dyDescent="0.2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</row>
    <row r="287" spans="1:11" ht="12.75" customHeight="1" x14ac:dyDescent="0.2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</row>
    <row r="288" spans="1:11" ht="12.75" customHeight="1" x14ac:dyDescent="0.2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</row>
    <row r="289" spans="1:11" ht="12.75" customHeight="1" x14ac:dyDescent="0.2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</row>
    <row r="290" spans="1:11" ht="12.75" customHeight="1" x14ac:dyDescent="0.2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</row>
    <row r="291" spans="1:11" ht="12.75" customHeight="1" x14ac:dyDescent="0.2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</row>
    <row r="292" spans="1:11" ht="12.75" customHeight="1" x14ac:dyDescent="0.2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</row>
    <row r="293" spans="1:11" ht="12.75" customHeight="1" x14ac:dyDescent="0.2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</row>
    <row r="294" spans="1:11" ht="12.75" customHeight="1" x14ac:dyDescent="0.2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</row>
    <row r="295" spans="1:11" ht="12.75" customHeight="1" x14ac:dyDescent="0.2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</row>
    <row r="296" spans="1:11" ht="12.75" customHeight="1" x14ac:dyDescent="0.2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</row>
    <row r="297" spans="1:11" ht="12.75" customHeight="1" x14ac:dyDescent="0.2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</row>
    <row r="298" spans="1:11" ht="12.75" customHeight="1" x14ac:dyDescent="0.2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</row>
    <row r="299" spans="1:11" ht="12.75" customHeight="1" x14ac:dyDescent="0.2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</row>
    <row r="300" spans="1:11" ht="12.75" customHeight="1" x14ac:dyDescent="0.2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</row>
    <row r="301" spans="1:11" ht="12.75" customHeight="1" x14ac:dyDescent="0.2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</row>
    <row r="302" spans="1:11" ht="12.75" customHeight="1" x14ac:dyDescent="0.2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</row>
    <row r="303" spans="1:11" ht="12.75" customHeight="1" x14ac:dyDescent="0.2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</row>
    <row r="304" spans="1:11" ht="12.75" customHeight="1" x14ac:dyDescent="0.2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</row>
    <row r="305" spans="1:11" ht="12.75" customHeight="1" x14ac:dyDescent="0.2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</row>
    <row r="306" spans="1:11" ht="12.75" customHeight="1" x14ac:dyDescent="0.2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</row>
    <row r="307" spans="1:11" ht="12.75" customHeight="1" x14ac:dyDescent="0.2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</row>
    <row r="308" spans="1:11" ht="12.75" customHeight="1" x14ac:dyDescent="0.2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</row>
    <row r="309" spans="1:11" ht="12.75" customHeight="1" x14ac:dyDescent="0.2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</row>
    <row r="310" spans="1:11" ht="12.75" customHeight="1" x14ac:dyDescent="0.2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</row>
    <row r="311" spans="1:11" ht="12.75" customHeight="1" x14ac:dyDescent="0.2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</row>
    <row r="312" spans="1:11" ht="12.75" customHeight="1" x14ac:dyDescent="0.2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</row>
    <row r="313" spans="1:11" ht="12.75" customHeight="1" x14ac:dyDescent="0.2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</row>
    <row r="314" spans="1:11" ht="12.75" customHeight="1" x14ac:dyDescent="0.2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</row>
    <row r="315" spans="1:11" ht="12.75" customHeight="1" x14ac:dyDescent="0.2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</row>
    <row r="316" spans="1:11" ht="12.75" customHeight="1" x14ac:dyDescent="0.2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</row>
    <row r="317" spans="1:11" ht="12.75" customHeight="1" x14ac:dyDescent="0.2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</row>
    <row r="318" spans="1:11" ht="12.75" customHeight="1" x14ac:dyDescent="0.2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</row>
    <row r="319" spans="1:11" ht="12.75" customHeight="1" x14ac:dyDescent="0.2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</row>
    <row r="320" spans="1:11" ht="12.75" customHeight="1" x14ac:dyDescent="0.2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</row>
    <row r="321" spans="1:11" ht="12.75" customHeight="1" x14ac:dyDescent="0.2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</row>
    <row r="322" spans="1:11" ht="12.75" customHeight="1" x14ac:dyDescent="0.2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</row>
    <row r="323" spans="1:11" ht="12.75" customHeight="1" x14ac:dyDescent="0.2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</row>
    <row r="324" spans="1:11" ht="12.75" customHeight="1" x14ac:dyDescent="0.2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</row>
    <row r="325" spans="1:11" ht="12.75" customHeight="1" x14ac:dyDescent="0.2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</row>
    <row r="326" spans="1:11" ht="12.75" customHeight="1" x14ac:dyDescent="0.2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</row>
    <row r="327" spans="1:11" ht="12.75" customHeight="1" x14ac:dyDescent="0.2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</row>
    <row r="328" spans="1:11" ht="12.75" customHeight="1" x14ac:dyDescent="0.2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</row>
    <row r="329" spans="1:11" ht="12.75" customHeight="1" x14ac:dyDescent="0.2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</row>
    <row r="330" spans="1:11" ht="12.75" customHeight="1" x14ac:dyDescent="0.2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</row>
    <row r="331" spans="1:11" ht="12.75" customHeight="1" x14ac:dyDescent="0.2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</row>
    <row r="332" spans="1:11" ht="12.75" customHeight="1" x14ac:dyDescent="0.2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</row>
    <row r="333" spans="1:11" ht="12.75" customHeight="1" x14ac:dyDescent="0.2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</row>
    <row r="334" spans="1:11" ht="12.75" customHeight="1" x14ac:dyDescent="0.2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</row>
    <row r="335" spans="1:11" ht="12.75" customHeight="1" x14ac:dyDescent="0.2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</row>
    <row r="336" spans="1:11" ht="12.75" customHeight="1" x14ac:dyDescent="0.2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</row>
    <row r="337" spans="1:11" ht="12.75" customHeight="1" x14ac:dyDescent="0.2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</row>
    <row r="338" spans="1:11" ht="12.75" customHeight="1" x14ac:dyDescent="0.2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</row>
    <row r="339" spans="1:11" ht="12.75" customHeight="1" x14ac:dyDescent="0.2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</row>
    <row r="340" spans="1:11" ht="12.75" customHeight="1" x14ac:dyDescent="0.2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</row>
    <row r="341" spans="1:11" ht="12.75" customHeight="1" x14ac:dyDescent="0.2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</row>
    <row r="342" spans="1:11" ht="12.75" customHeight="1" x14ac:dyDescent="0.2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</row>
    <row r="343" spans="1:11" ht="12.75" customHeight="1" x14ac:dyDescent="0.2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</row>
    <row r="344" spans="1:11" ht="12.75" customHeight="1" x14ac:dyDescent="0.2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</row>
    <row r="345" spans="1:11" ht="12.75" customHeight="1" x14ac:dyDescent="0.2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</row>
    <row r="346" spans="1:11" ht="12.75" customHeight="1" x14ac:dyDescent="0.2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</row>
    <row r="347" spans="1:11" ht="12.75" customHeight="1" x14ac:dyDescent="0.2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</row>
    <row r="348" spans="1:11" ht="12.75" customHeight="1" x14ac:dyDescent="0.2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</row>
    <row r="349" spans="1:11" ht="12.75" customHeight="1" x14ac:dyDescent="0.2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</row>
    <row r="350" spans="1:11" ht="12.75" customHeight="1" x14ac:dyDescent="0.2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</row>
    <row r="351" spans="1:11" ht="12.75" customHeight="1" x14ac:dyDescent="0.2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</row>
    <row r="352" spans="1:11" ht="12.75" customHeight="1" x14ac:dyDescent="0.2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</row>
    <row r="353" spans="1:11" ht="12.75" customHeight="1" x14ac:dyDescent="0.2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</row>
    <row r="354" spans="1:11" ht="12.75" customHeight="1" x14ac:dyDescent="0.2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</row>
    <row r="355" spans="1:11" ht="12.75" customHeight="1" x14ac:dyDescent="0.2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</row>
    <row r="356" spans="1:11" ht="12.75" customHeight="1" x14ac:dyDescent="0.2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</row>
    <row r="357" spans="1:11" ht="12.75" customHeight="1" x14ac:dyDescent="0.2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</row>
    <row r="358" spans="1:11" ht="12.75" customHeight="1" x14ac:dyDescent="0.2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</row>
    <row r="359" spans="1:11" ht="12.75" customHeight="1" x14ac:dyDescent="0.2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</row>
    <row r="360" spans="1:11" ht="12.75" customHeight="1" x14ac:dyDescent="0.2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</row>
    <row r="361" spans="1:11" ht="12.75" customHeight="1" x14ac:dyDescent="0.2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</row>
    <row r="362" spans="1:11" ht="12.75" customHeight="1" x14ac:dyDescent="0.2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</row>
    <row r="363" spans="1:11" ht="12.75" customHeight="1" x14ac:dyDescent="0.2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</row>
    <row r="364" spans="1:11" ht="12.75" customHeight="1" x14ac:dyDescent="0.2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</row>
    <row r="365" spans="1:11" ht="12.75" customHeight="1" x14ac:dyDescent="0.2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</row>
    <row r="366" spans="1:11" ht="12.75" customHeight="1" x14ac:dyDescent="0.2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</row>
    <row r="367" spans="1:11" ht="12.75" customHeight="1" x14ac:dyDescent="0.2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</row>
    <row r="368" spans="1:11" ht="12.75" customHeight="1" x14ac:dyDescent="0.2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</row>
    <row r="369" spans="1:11" ht="12.75" customHeight="1" x14ac:dyDescent="0.2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</row>
    <row r="370" spans="1:11" ht="12.75" customHeight="1" x14ac:dyDescent="0.2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</row>
    <row r="371" spans="1:11" ht="12.75" customHeight="1" x14ac:dyDescent="0.2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</row>
    <row r="372" spans="1:11" ht="12.75" customHeight="1" x14ac:dyDescent="0.2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</row>
    <row r="373" spans="1:11" ht="12.75" customHeight="1" x14ac:dyDescent="0.2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</row>
    <row r="374" spans="1:11" ht="12.75" customHeight="1" x14ac:dyDescent="0.2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</row>
    <row r="375" spans="1:11" ht="12.75" customHeight="1" x14ac:dyDescent="0.2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</row>
    <row r="376" spans="1:11" ht="12.75" customHeight="1" x14ac:dyDescent="0.2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</row>
    <row r="377" spans="1:11" ht="12.75" customHeight="1" x14ac:dyDescent="0.2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</row>
    <row r="378" spans="1:11" ht="12.75" customHeight="1" x14ac:dyDescent="0.2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</row>
    <row r="379" spans="1:11" ht="12.75" customHeight="1" x14ac:dyDescent="0.2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</row>
    <row r="380" spans="1:11" ht="12.75" customHeight="1" x14ac:dyDescent="0.2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</row>
    <row r="381" spans="1:11" ht="12.75" customHeight="1" x14ac:dyDescent="0.2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</row>
    <row r="382" spans="1:11" ht="12.75" customHeight="1" x14ac:dyDescent="0.2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</row>
    <row r="383" spans="1:11" ht="12.75" customHeight="1" x14ac:dyDescent="0.2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</row>
    <row r="384" spans="1:11" ht="12.75" customHeight="1" x14ac:dyDescent="0.2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</row>
    <row r="385" spans="1:11" ht="12.75" customHeight="1" x14ac:dyDescent="0.2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</row>
    <row r="386" spans="1:11" ht="12.75" customHeight="1" x14ac:dyDescent="0.2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</row>
    <row r="387" spans="1:11" ht="12.75" customHeight="1" x14ac:dyDescent="0.2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</row>
    <row r="388" spans="1:11" ht="12.75" customHeight="1" x14ac:dyDescent="0.2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</row>
    <row r="389" spans="1:11" ht="12.75" customHeight="1" x14ac:dyDescent="0.2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</row>
    <row r="390" spans="1:11" ht="12.75" customHeight="1" x14ac:dyDescent="0.2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</row>
    <row r="391" spans="1:11" ht="12.75" customHeight="1" x14ac:dyDescent="0.2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</row>
    <row r="392" spans="1:11" ht="12.75" customHeight="1" x14ac:dyDescent="0.2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</row>
    <row r="393" spans="1:11" ht="12.75" customHeight="1" x14ac:dyDescent="0.2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</row>
    <row r="394" spans="1:11" ht="12.75" customHeight="1" x14ac:dyDescent="0.2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</row>
    <row r="395" spans="1:11" ht="12.75" customHeight="1" x14ac:dyDescent="0.2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</row>
    <row r="396" spans="1:11" ht="12.75" customHeight="1" x14ac:dyDescent="0.2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</row>
    <row r="397" spans="1:11" ht="12.75" customHeight="1" x14ac:dyDescent="0.2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</row>
    <row r="398" spans="1:11" ht="12.75" customHeight="1" x14ac:dyDescent="0.2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</row>
    <row r="399" spans="1:11" ht="12.75" customHeight="1" x14ac:dyDescent="0.2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</row>
    <row r="400" spans="1:11" ht="12.75" customHeight="1" x14ac:dyDescent="0.2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</row>
    <row r="401" spans="1:11" ht="12.75" customHeight="1" x14ac:dyDescent="0.2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</row>
    <row r="402" spans="1:11" ht="12.75" customHeight="1" x14ac:dyDescent="0.2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</row>
    <row r="403" spans="1:11" ht="12.75" customHeight="1" x14ac:dyDescent="0.2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</row>
    <row r="404" spans="1:11" ht="12.75" customHeight="1" x14ac:dyDescent="0.2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</row>
    <row r="405" spans="1:11" ht="12.75" customHeight="1" x14ac:dyDescent="0.2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</row>
    <row r="406" spans="1:11" ht="12.75" customHeight="1" x14ac:dyDescent="0.2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</row>
    <row r="407" spans="1:11" ht="12.75" customHeight="1" x14ac:dyDescent="0.2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</row>
    <row r="408" spans="1:11" ht="12.75" customHeight="1" x14ac:dyDescent="0.2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</row>
    <row r="409" spans="1:11" ht="12.75" customHeight="1" x14ac:dyDescent="0.2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</row>
    <row r="410" spans="1:11" ht="12.75" customHeight="1" x14ac:dyDescent="0.2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</row>
    <row r="411" spans="1:11" ht="12.75" customHeight="1" x14ac:dyDescent="0.2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</row>
    <row r="412" spans="1:11" ht="12.75" customHeight="1" x14ac:dyDescent="0.2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</row>
    <row r="413" spans="1:11" ht="12.75" customHeight="1" x14ac:dyDescent="0.2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</row>
    <row r="414" spans="1:11" ht="12.75" customHeight="1" x14ac:dyDescent="0.2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</row>
    <row r="415" spans="1:11" ht="12.75" customHeight="1" x14ac:dyDescent="0.2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</row>
    <row r="416" spans="1:11" ht="12.75" customHeight="1" x14ac:dyDescent="0.2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</row>
    <row r="417" spans="1:11" ht="12.75" customHeight="1" x14ac:dyDescent="0.2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</row>
    <row r="418" spans="1:11" ht="12.75" customHeight="1" x14ac:dyDescent="0.2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</row>
    <row r="419" spans="1:11" ht="12.75" customHeight="1" x14ac:dyDescent="0.2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</row>
    <row r="420" spans="1:11" ht="12.75" customHeight="1" x14ac:dyDescent="0.2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</row>
    <row r="421" spans="1:11" ht="12.75" customHeight="1" x14ac:dyDescent="0.2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</row>
    <row r="422" spans="1:11" ht="12.75" customHeight="1" x14ac:dyDescent="0.2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</row>
    <row r="423" spans="1:11" ht="12.75" customHeight="1" x14ac:dyDescent="0.2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</row>
    <row r="424" spans="1:11" ht="12.75" customHeight="1" x14ac:dyDescent="0.2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</row>
    <row r="425" spans="1:11" ht="12.75" customHeight="1" x14ac:dyDescent="0.2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</row>
    <row r="426" spans="1:11" ht="12.75" customHeight="1" x14ac:dyDescent="0.2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</row>
    <row r="427" spans="1:11" ht="12.75" customHeight="1" x14ac:dyDescent="0.2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</row>
    <row r="428" spans="1:11" ht="12.75" customHeight="1" x14ac:dyDescent="0.2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</row>
    <row r="429" spans="1:11" ht="12.75" customHeight="1" x14ac:dyDescent="0.2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</row>
    <row r="430" spans="1:11" ht="12.75" customHeight="1" x14ac:dyDescent="0.2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</row>
    <row r="431" spans="1:11" ht="12.75" customHeight="1" x14ac:dyDescent="0.2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</row>
    <row r="432" spans="1:11" ht="12.75" customHeight="1" x14ac:dyDescent="0.2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</row>
    <row r="433" spans="1:11" ht="12.75" customHeight="1" x14ac:dyDescent="0.2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</row>
    <row r="434" spans="1:11" ht="12.75" customHeight="1" x14ac:dyDescent="0.2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</row>
    <row r="435" spans="1:11" ht="12.75" customHeight="1" x14ac:dyDescent="0.2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</row>
    <row r="436" spans="1:11" ht="12.75" customHeight="1" x14ac:dyDescent="0.2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</row>
    <row r="437" spans="1:11" ht="12.75" customHeight="1" x14ac:dyDescent="0.2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</row>
    <row r="438" spans="1:11" ht="12.75" customHeight="1" x14ac:dyDescent="0.2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</row>
    <row r="439" spans="1:11" ht="12.75" customHeight="1" x14ac:dyDescent="0.2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</row>
    <row r="440" spans="1:11" ht="12.75" customHeight="1" x14ac:dyDescent="0.2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</row>
    <row r="441" spans="1:11" ht="12.75" customHeight="1" x14ac:dyDescent="0.2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</row>
    <row r="442" spans="1:11" ht="12.75" customHeight="1" x14ac:dyDescent="0.2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</row>
    <row r="443" spans="1:11" ht="12.75" customHeight="1" x14ac:dyDescent="0.2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</row>
    <row r="444" spans="1:11" ht="12.75" customHeight="1" x14ac:dyDescent="0.2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</row>
    <row r="445" spans="1:11" ht="12.75" customHeight="1" x14ac:dyDescent="0.2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</row>
    <row r="446" spans="1:11" ht="12.75" customHeight="1" x14ac:dyDescent="0.2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</row>
    <row r="447" spans="1:11" ht="12.75" customHeight="1" x14ac:dyDescent="0.2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</row>
    <row r="448" spans="1:11" ht="12.75" customHeight="1" x14ac:dyDescent="0.2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</row>
    <row r="449" spans="1:11" ht="12.75" customHeight="1" x14ac:dyDescent="0.2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</row>
    <row r="450" spans="1:11" ht="12.75" customHeight="1" x14ac:dyDescent="0.2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</row>
    <row r="451" spans="1:11" ht="12.75" customHeight="1" x14ac:dyDescent="0.2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</row>
    <row r="452" spans="1:11" ht="12.75" customHeight="1" x14ac:dyDescent="0.2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</row>
    <row r="453" spans="1:11" ht="12.75" customHeight="1" x14ac:dyDescent="0.2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</row>
    <row r="454" spans="1:11" ht="12.75" customHeight="1" x14ac:dyDescent="0.2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</row>
    <row r="455" spans="1:11" ht="12.75" customHeight="1" x14ac:dyDescent="0.2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</row>
    <row r="456" spans="1:11" ht="12.75" customHeight="1" x14ac:dyDescent="0.2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</row>
    <row r="457" spans="1:11" ht="12.75" customHeight="1" x14ac:dyDescent="0.2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</row>
    <row r="458" spans="1:11" ht="12.75" customHeight="1" x14ac:dyDescent="0.2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</row>
    <row r="459" spans="1:11" ht="12.75" customHeight="1" x14ac:dyDescent="0.2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</row>
    <row r="460" spans="1:11" ht="12.75" customHeight="1" x14ac:dyDescent="0.2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</row>
    <row r="461" spans="1:11" ht="12.75" customHeight="1" x14ac:dyDescent="0.2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</row>
    <row r="462" spans="1:11" ht="12.75" customHeight="1" x14ac:dyDescent="0.2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</row>
    <row r="463" spans="1:11" ht="12.75" customHeight="1" x14ac:dyDescent="0.2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</row>
    <row r="464" spans="1:11" ht="12.75" customHeight="1" x14ac:dyDescent="0.2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</row>
    <row r="465" spans="1:11" ht="12.75" customHeight="1" x14ac:dyDescent="0.2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</row>
    <row r="466" spans="1:11" ht="12.75" customHeight="1" x14ac:dyDescent="0.2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</row>
    <row r="467" spans="1:11" ht="12.75" customHeight="1" x14ac:dyDescent="0.2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</row>
    <row r="468" spans="1:11" ht="12.75" customHeight="1" x14ac:dyDescent="0.2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</row>
    <row r="469" spans="1:11" ht="12.75" customHeight="1" x14ac:dyDescent="0.2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</row>
    <row r="470" spans="1:11" ht="12.75" customHeight="1" x14ac:dyDescent="0.2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</row>
    <row r="471" spans="1:11" ht="12.75" customHeight="1" x14ac:dyDescent="0.2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</row>
    <row r="472" spans="1:11" ht="12.75" customHeight="1" x14ac:dyDescent="0.2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</row>
    <row r="473" spans="1:11" ht="12.75" customHeight="1" x14ac:dyDescent="0.2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</row>
    <row r="474" spans="1:11" ht="12.75" customHeight="1" x14ac:dyDescent="0.2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</row>
    <row r="475" spans="1:11" ht="12.75" customHeight="1" x14ac:dyDescent="0.2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</row>
    <row r="476" spans="1:11" ht="12.75" customHeight="1" x14ac:dyDescent="0.2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</row>
    <row r="477" spans="1:11" ht="12.75" customHeight="1" x14ac:dyDescent="0.2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</row>
    <row r="478" spans="1:11" ht="12.75" customHeight="1" x14ac:dyDescent="0.2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</row>
    <row r="479" spans="1:11" ht="12.75" customHeight="1" x14ac:dyDescent="0.2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</row>
    <row r="480" spans="1:11" ht="12.75" customHeight="1" x14ac:dyDescent="0.2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</row>
    <row r="481" spans="1:11" ht="12.75" customHeight="1" x14ac:dyDescent="0.2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</row>
    <row r="482" spans="1:11" ht="12.75" customHeight="1" x14ac:dyDescent="0.2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</row>
    <row r="483" spans="1:11" ht="12.75" customHeight="1" x14ac:dyDescent="0.2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</row>
    <row r="484" spans="1:11" ht="12.75" customHeight="1" x14ac:dyDescent="0.2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</row>
    <row r="485" spans="1:11" ht="12.75" customHeight="1" x14ac:dyDescent="0.2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</row>
    <row r="486" spans="1:11" ht="12.75" customHeight="1" x14ac:dyDescent="0.2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</row>
    <row r="487" spans="1:11" ht="12.75" customHeight="1" x14ac:dyDescent="0.2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</row>
    <row r="488" spans="1:11" ht="12.75" customHeight="1" x14ac:dyDescent="0.2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</row>
    <row r="489" spans="1:11" ht="12.75" customHeight="1" x14ac:dyDescent="0.2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</row>
    <row r="490" spans="1:11" ht="12.75" customHeight="1" x14ac:dyDescent="0.2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</row>
    <row r="491" spans="1:11" ht="12.75" customHeight="1" x14ac:dyDescent="0.2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</row>
    <row r="492" spans="1:11" ht="12.75" customHeight="1" x14ac:dyDescent="0.2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</row>
    <row r="493" spans="1:11" ht="12.75" customHeight="1" x14ac:dyDescent="0.2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</row>
    <row r="494" spans="1:11" ht="12.75" customHeight="1" x14ac:dyDescent="0.2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</row>
    <row r="495" spans="1:11" ht="12.75" customHeight="1" x14ac:dyDescent="0.2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</row>
    <row r="496" spans="1:11" ht="12.75" customHeight="1" x14ac:dyDescent="0.2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</row>
    <row r="497" spans="1:11" ht="12.75" customHeight="1" x14ac:dyDescent="0.2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</row>
    <row r="498" spans="1:11" ht="12.75" customHeight="1" x14ac:dyDescent="0.2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</row>
    <row r="499" spans="1:11" ht="12.75" customHeight="1" x14ac:dyDescent="0.2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</row>
    <row r="500" spans="1:11" ht="12.75" customHeight="1" x14ac:dyDescent="0.2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</row>
    <row r="501" spans="1:11" ht="12.75" customHeight="1" x14ac:dyDescent="0.2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</row>
    <row r="502" spans="1:11" ht="12.75" customHeight="1" x14ac:dyDescent="0.2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</row>
    <row r="503" spans="1:11" ht="12.75" customHeight="1" x14ac:dyDescent="0.2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</row>
    <row r="504" spans="1:11" ht="12.75" customHeight="1" x14ac:dyDescent="0.2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</row>
    <row r="505" spans="1:11" ht="12.75" customHeight="1" x14ac:dyDescent="0.2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</row>
    <row r="506" spans="1:11" ht="12.75" customHeight="1" x14ac:dyDescent="0.2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</row>
    <row r="507" spans="1:11" ht="12.75" customHeight="1" x14ac:dyDescent="0.2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</row>
    <row r="508" spans="1:11" ht="12.75" customHeight="1" x14ac:dyDescent="0.2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</row>
    <row r="509" spans="1:11" ht="12.75" customHeight="1" x14ac:dyDescent="0.2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</row>
    <row r="510" spans="1:11" ht="12.75" customHeight="1" x14ac:dyDescent="0.2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</row>
    <row r="511" spans="1:11" ht="12.75" customHeight="1" x14ac:dyDescent="0.2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</row>
    <row r="512" spans="1:11" ht="12.75" customHeight="1" x14ac:dyDescent="0.2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</row>
    <row r="513" spans="1:11" ht="12.75" customHeight="1" x14ac:dyDescent="0.2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</row>
    <row r="514" spans="1:11" ht="12.75" customHeight="1" x14ac:dyDescent="0.2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</row>
    <row r="515" spans="1:11" ht="12.75" customHeight="1" x14ac:dyDescent="0.2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</row>
    <row r="516" spans="1:11" ht="12.75" customHeight="1" x14ac:dyDescent="0.2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</row>
    <row r="517" spans="1:11" ht="12.75" customHeight="1" x14ac:dyDescent="0.2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</row>
    <row r="518" spans="1:11" ht="12.75" customHeight="1" x14ac:dyDescent="0.2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</row>
    <row r="519" spans="1:11" ht="12.75" customHeight="1" x14ac:dyDescent="0.2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</row>
    <row r="520" spans="1:11" ht="12.75" customHeight="1" x14ac:dyDescent="0.2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</row>
    <row r="521" spans="1:11" ht="12.75" customHeight="1" x14ac:dyDescent="0.2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</row>
    <row r="522" spans="1:11" ht="12.75" customHeight="1" x14ac:dyDescent="0.2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</row>
    <row r="523" spans="1:11" ht="12.75" customHeight="1" x14ac:dyDescent="0.2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</row>
    <row r="524" spans="1:11" ht="12.75" customHeight="1" x14ac:dyDescent="0.2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</row>
    <row r="525" spans="1:11" ht="12.75" customHeight="1" x14ac:dyDescent="0.2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</row>
    <row r="526" spans="1:11" ht="12.75" customHeight="1" x14ac:dyDescent="0.2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</row>
    <row r="527" spans="1:11" ht="12.75" customHeight="1" x14ac:dyDescent="0.2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</row>
    <row r="528" spans="1:11" ht="12.75" customHeight="1" x14ac:dyDescent="0.2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</row>
    <row r="529" spans="1:11" ht="12.75" customHeight="1" x14ac:dyDescent="0.2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</row>
    <row r="530" spans="1:11" ht="12.75" customHeight="1" x14ac:dyDescent="0.2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</row>
    <row r="531" spans="1:11" ht="12.75" customHeight="1" x14ac:dyDescent="0.2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</row>
    <row r="532" spans="1:11" ht="12.75" customHeight="1" x14ac:dyDescent="0.2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</row>
    <row r="533" spans="1:11" ht="12.75" customHeight="1" x14ac:dyDescent="0.2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</row>
    <row r="534" spans="1:11" ht="12.75" customHeight="1" x14ac:dyDescent="0.2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</row>
    <row r="535" spans="1:11" ht="12.75" customHeight="1" x14ac:dyDescent="0.2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</row>
    <row r="536" spans="1:11" ht="12.75" customHeight="1" x14ac:dyDescent="0.2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</row>
    <row r="537" spans="1:11" ht="12.75" customHeight="1" x14ac:dyDescent="0.2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</row>
    <row r="538" spans="1:11" ht="12.75" customHeight="1" x14ac:dyDescent="0.2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</row>
    <row r="539" spans="1:11" ht="12.75" customHeight="1" x14ac:dyDescent="0.2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</row>
    <row r="540" spans="1:11" ht="12.75" customHeight="1" x14ac:dyDescent="0.2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</row>
    <row r="541" spans="1:11" ht="12.75" customHeight="1" x14ac:dyDescent="0.2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</row>
    <row r="542" spans="1:11" ht="12.75" customHeight="1" x14ac:dyDescent="0.2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</row>
    <row r="543" spans="1:11" ht="12.75" customHeight="1" x14ac:dyDescent="0.2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</row>
    <row r="544" spans="1:11" ht="12.75" customHeight="1" x14ac:dyDescent="0.2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</row>
    <row r="545" spans="1:11" ht="12.75" customHeight="1" x14ac:dyDescent="0.2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</row>
    <row r="546" spans="1:11" ht="12.75" customHeight="1" x14ac:dyDescent="0.2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</row>
    <row r="547" spans="1:11" ht="12.75" customHeight="1" x14ac:dyDescent="0.2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</row>
    <row r="548" spans="1:11" ht="12.75" customHeight="1" x14ac:dyDescent="0.2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</row>
    <row r="549" spans="1:11" ht="12.75" customHeight="1" x14ac:dyDescent="0.2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</row>
    <row r="550" spans="1:11" ht="12.75" customHeight="1" x14ac:dyDescent="0.2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</row>
    <row r="551" spans="1:11" ht="12.75" customHeight="1" x14ac:dyDescent="0.2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</row>
    <row r="552" spans="1:11" ht="12.75" customHeight="1" x14ac:dyDescent="0.2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</row>
    <row r="553" spans="1:11" ht="12.75" customHeight="1" x14ac:dyDescent="0.2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</row>
    <row r="554" spans="1:11" ht="12.75" customHeight="1" x14ac:dyDescent="0.2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</row>
    <row r="555" spans="1:11" ht="12.75" customHeight="1" x14ac:dyDescent="0.2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</row>
    <row r="556" spans="1:11" ht="12.75" customHeight="1" x14ac:dyDescent="0.2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</row>
    <row r="557" spans="1:11" ht="12.75" customHeight="1" x14ac:dyDescent="0.2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</row>
    <row r="558" spans="1:11" ht="12.75" customHeight="1" x14ac:dyDescent="0.2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</row>
    <row r="559" spans="1:11" ht="12.75" customHeight="1" x14ac:dyDescent="0.2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</row>
    <row r="560" spans="1:11" ht="12.75" customHeight="1" x14ac:dyDescent="0.2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</row>
    <row r="561" spans="1:11" ht="12.75" customHeight="1" x14ac:dyDescent="0.2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</row>
    <row r="562" spans="1:11" ht="12.75" customHeight="1" x14ac:dyDescent="0.2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</row>
    <row r="563" spans="1:11" ht="12.75" customHeight="1" x14ac:dyDescent="0.2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</row>
    <row r="564" spans="1:11" ht="12.75" customHeight="1" x14ac:dyDescent="0.2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</row>
    <row r="565" spans="1:11" ht="12.75" customHeight="1" x14ac:dyDescent="0.2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</row>
    <row r="566" spans="1:11" ht="12.75" customHeight="1" x14ac:dyDescent="0.2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</row>
    <row r="567" spans="1:11" ht="12.75" customHeight="1" x14ac:dyDescent="0.2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</row>
    <row r="568" spans="1:11" ht="12.75" customHeight="1" x14ac:dyDescent="0.2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</row>
    <row r="569" spans="1:11" ht="12.75" customHeight="1" x14ac:dyDescent="0.2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</row>
    <row r="570" spans="1:11" ht="12.75" customHeight="1" x14ac:dyDescent="0.2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</row>
    <row r="571" spans="1:11" ht="12.75" customHeight="1" x14ac:dyDescent="0.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</row>
    <row r="572" spans="1:11" ht="12.75" customHeight="1" x14ac:dyDescent="0.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.75" customHeight="1" x14ac:dyDescent="0.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.75" customHeight="1" x14ac:dyDescent="0.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.75" customHeight="1" x14ac:dyDescent="0.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.75" customHeight="1" x14ac:dyDescent="0.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.75" customHeight="1" x14ac:dyDescent="0.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.75" customHeight="1" x14ac:dyDescent="0.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.75" customHeight="1" x14ac:dyDescent="0.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.75" customHeight="1" x14ac:dyDescent="0.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.75" customHeight="1" x14ac:dyDescent="0.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.75" customHeight="1" x14ac:dyDescent="0.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.75" customHeight="1" x14ac:dyDescent="0.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.75" customHeight="1" x14ac:dyDescent="0.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.75" customHeight="1" x14ac:dyDescent="0.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.75" customHeight="1" x14ac:dyDescent="0.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.75" customHeight="1" x14ac:dyDescent="0.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.75" customHeight="1" x14ac:dyDescent="0.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.75" customHeight="1" x14ac:dyDescent="0.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.75" customHeight="1" x14ac:dyDescent="0.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.75" customHeight="1" x14ac:dyDescent="0.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.75" customHeight="1" x14ac:dyDescent="0.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.75" customHeight="1" x14ac:dyDescent="0.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.75" customHeight="1" x14ac:dyDescent="0.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.75" customHeight="1" x14ac:dyDescent="0.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  <row r="596" spans="1:11" ht="12.75" customHeight="1" x14ac:dyDescent="0.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</row>
    <row r="597" spans="1:11" ht="12.75" customHeight="1" x14ac:dyDescent="0.2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</row>
    <row r="598" spans="1:11" ht="12.75" customHeight="1" x14ac:dyDescent="0.2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</row>
    <row r="599" spans="1:11" ht="12.75" customHeight="1" x14ac:dyDescent="0.2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</row>
    <row r="600" spans="1:11" ht="12.75" customHeight="1" x14ac:dyDescent="0.2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</row>
    <row r="601" spans="1:11" ht="12.75" customHeight="1" x14ac:dyDescent="0.2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</row>
    <row r="602" spans="1:11" ht="12.75" customHeight="1" x14ac:dyDescent="0.2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</row>
    <row r="603" spans="1:11" ht="12.75" customHeight="1" x14ac:dyDescent="0.2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</row>
    <row r="604" spans="1:11" ht="12.75" customHeight="1" x14ac:dyDescent="0.2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</row>
    <row r="605" spans="1:11" ht="12.75" customHeight="1" x14ac:dyDescent="0.2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</row>
    <row r="606" spans="1:11" ht="12.75" customHeight="1" x14ac:dyDescent="0.2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</row>
    <row r="607" spans="1:11" ht="12.75" customHeight="1" x14ac:dyDescent="0.2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</row>
    <row r="608" spans="1:11" ht="12.75" customHeight="1" x14ac:dyDescent="0.2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</row>
    <row r="609" spans="1:11" ht="12.75" customHeight="1" x14ac:dyDescent="0.2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</row>
    <row r="610" spans="1:11" ht="12.75" customHeight="1" x14ac:dyDescent="0.2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</row>
    <row r="611" spans="1:11" ht="12.75" customHeight="1" x14ac:dyDescent="0.2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</row>
    <row r="612" spans="1:11" ht="12.75" customHeight="1" x14ac:dyDescent="0.2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</row>
    <row r="613" spans="1:11" ht="12.75" customHeight="1" x14ac:dyDescent="0.2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</row>
    <row r="614" spans="1:11" ht="12.75" customHeight="1" x14ac:dyDescent="0.2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</row>
    <row r="615" spans="1:11" ht="12.75" customHeight="1" x14ac:dyDescent="0.2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</row>
    <row r="616" spans="1:11" ht="12.75" customHeight="1" x14ac:dyDescent="0.2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</row>
    <row r="617" spans="1:11" ht="12.75" customHeight="1" x14ac:dyDescent="0.2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</row>
    <row r="618" spans="1:11" ht="12.75" customHeight="1" x14ac:dyDescent="0.2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</row>
    <row r="619" spans="1:11" ht="12.75" customHeight="1" x14ac:dyDescent="0.2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</row>
    <row r="620" spans="1:11" ht="12.75" customHeight="1" x14ac:dyDescent="0.2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</row>
    <row r="621" spans="1:11" ht="12.75" customHeight="1" x14ac:dyDescent="0.2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</row>
    <row r="622" spans="1:11" ht="12.75" customHeight="1" x14ac:dyDescent="0.2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</row>
    <row r="623" spans="1:11" ht="12.75" customHeight="1" x14ac:dyDescent="0.2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</row>
    <row r="624" spans="1:11" ht="12.75" customHeight="1" x14ac:dyDescent="0.2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</row>
    <row r="625" spans="1:11" ht="12.75" customHeight="1" x14ac:dyDescent="0.2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</row>
    <row r="626" spans="1:11" ht="12.75" customHeight="1" x14ac:dyDescent="0.2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</row>
    <row r="627" spans="1:11" ht="12.75" customHeight="1" x14ac:dyDescent="0.2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</row>
    <row r="628" spans="1:11" ht="12.75" customHeight="1" x14ac:dyDescent="0.2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</row>
    <row r="629" spans="1:11" ht="12.75" customHeight="1" x14ac:dyDescent="0.2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</row>
    <row r="630" spans="1:11" ht="12.75" customHeight="1" x14ac:dyDescent="0.2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</row>
    <row r="631" spans="1:11" ht="12.75" customHeight="1" x14ac:dyDescent="0.2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</row>
    <row r="632" spans="1:11" ht="12.75" customHeight="1" x14ac:dyDescent="0.2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</row>
    <row r="633" spans="1:11" ht="12.75" customHeight="1" x14ac:dyDescent="0.2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</row>
    <row r="634" spans="1:11" ht="12.75" customHeight="1" x14ac:dyDescent="0.2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</row>
    <row r="635" spans="1:11" ht="12.75" customHeight="1" x14ac:dyDescent="0.2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</row>
    <row r="636" spans="1:11" ht="12.75" customHeight="1" x14ac:dyDescent="0.2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</row>
    <row r="637" spans="1:11" ht="12.75" customHeight="1" x14ac:dyDescent="0.2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</row>
    <row r="638" spans="1:11" ht="12.75" customHeight="1" x14ac:dyDescent="0.2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</row>
    <row r="639" spans="1:11" ht="12.75" customHeight="1" x14ac:dyDescent="0.2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</row>
    <row r="640" spans="1:11" ht="12.75" customHeight="1" x14ac:dyDescent="0.2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</row>
    <row r="641" spans="1:11" ht="12.75" customHeight="1" x14ac:dyDescent="0.2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</row>
    <row r="642" spans="1:11" ht="12.75" customHeight="1" x14ac:dyDescent="0.2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</row>
    <row r="643" spans="1:11" ht="12.75" customHeight="1" x14ac:dyDescent="0.2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</row>
    <row r="644" spans="1:11" ht="12.75" customHeight="1" x14ac:dyDescent="0.2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</row>
    <row r="645" spans="1:11" ht="12.75" customHeight="1" x14ac:dyDescent="0.2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</row>
    <row r="646" spans="1:11" ht="12.75" customHeight="1" x14ac:dyDescent="0.2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</row>
    <row r="647" spans="1:11" ht="12.75" customHeight="1" x14ac:dyDescent="0.2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</row>
    <row r="648" spans="1:11" ht="12.75" customHeight="1" x14ac:dyDescent="0.2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</row>
    <row r="649" spans="1:11" ht="12.75" customHeight="1" x14ac:dyDescent="0.2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</row>
    <row r="650" spans="1:11" ht="12.75" customHeight="1" x14ac:dyDescent="0.2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</row>
    <row r="651" spans="1:11" ht="12.75" customHeight="1" x14ac:dyDescent="0.2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</row>
    <row r="652" spans="1:11" ht="12.75" customHeight="1" x14ac:dyDescent="0.2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</row>
    <row r="653" spans="1:11" ht="12.75" customHeight="1" x14ac:dyDescent="0.2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</row>
    <row r="654" spans="1:11" ht="12.75" customHeight="1" x14ac:dyDescent="0.2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</row>
    <row r="655" spans="1:11" ht="12.75" customHeight="1" x14ac:dyDescent="0.2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</row>
    <row r="656" spans="1:11" ht="12.75" customHeight="1" x14ac:dyDescent="0.2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</row>
    <row r="657" spans="1:11" ht="12.75" customHeight="1" x14ac:dyDescent="0.2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</row>
    <row r="658" spans="1:11" ht="12.75" customHeight="1" x14ac:dyDescent="0.2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</row>
    <row r="659" spans="1:11" ht="12.75" customHeight="1" x14ac:dyDescent="0.2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</row>
    <row r="660" spans="1:11" ht="12.75" customHeight="1" x14ac:dyDescent="0.2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</row>
    <row r="661" spans="1:11" ht="12.75" customHeight="1" x14ac:dyDescent="0.2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</row>
    <row r="662" spans="1:11" ht="12.75" customHeight="1" x14ac:dyDescent="0.2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</row>
    <row r="663" spans="1:11" ht="12.75" customHeight="1" x14ac:dyDescent="0.2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</row>
    <row r="664" spans="1:11" ht="12.75" customHeight="1" x14ac:dyDescent="0.2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</row>
    <row r="665" spans="1:11" ht="12.75" customHeight="1" x14ac:dyDescent="0.2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</row>
    <row r="666" spans="1:11" ht="12.75" customHeight="1" x14ac:dyDescent="0.2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</row>
    <row r="667" spans="1:11" ht="12.75" customHeight="1" x14ac:dyDescent="0.2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</row>
    <row r="668" spans="1:11" ht="12.75" customHeight="1" x14ac:dyDescent="0.2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</row>
    <row r="669" spans="1:11" ht="12.75" customHeight="1" x14ac:dyDescent="0.2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</row>
    <row r="670" spans="1:11" ht="12.75" customHeight="1" x14ac:dyDescent="0.2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</row>
    <row r="671" spans="1:11" ht="12.75" customHeight="1" x14ac:dyDescent="0.2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</row>
    <row r="672" spans="1:11" ht="12.75" customHeight="1" x14ac:dyDescent="0.2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</row>
    <row r="673" spans="1:11" ht="12.75" customHeight="1" x14ac:dyDescent="0.2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</row>
    <row r="674" spans="1:11" ht="12.75" customHeight="1" x14ac:dyDescent="0.2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</row>
    <row r="675" spans="1:11" ht="12.75" customHeight="1" x14ac:dyDescent="0.2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</row>
    <row r="676" spans="1:11" ht="12.75" customHeight="1" x14ac:dyDescent="0.2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</row>
    <row r="677" spans="1:11" ht="12.75" customHeight="1" x14ac:dyDescent="0.2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</row>
    <row r="678" spans="1:11" ht="12.75" customHeight="1" x14ac:dyDescent="0.2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</row>
    <row r="679" spans="1:11" ht="12.75" customHeight="1" x14ac:dyDescent="0.2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</row>
    <row r="680" spans="1:11" ht="12.75" customHeight="1" x14ac:dyDescent="0.2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</row>
    <row r="681" spans="1:11" ht="12.75" customHeight="1" x14ac:dyDescent="0.2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</row>
    <row r="682" spans="1:11" ht="12.75" customHeight="1" x14ac:dyDescent="0.2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</row>
    <row r="683" spans="1:11" ht="12.75" customHeight="1" x14ac:dyDescent="0.2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</row>
    <row r="684" spans="1:11" ht="12.75" customHeight="1" x14ac:dyDescent="0.2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</row>
    <row r="685" spans="1:11" ht="12.75" customHeight="1" x14ac:dyDescent="0.2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</row>
    <row r="686" spans="1:11" ht="12.75" customHeight="1" x14ac:dyDescent="0.2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</row>
    <row r="687" spans="1:11" ht="12.75" customHeight="1" x14ac:dyDescent="0.2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</row>
    <row r="688" spans="1:11" ht="12.75" customHeight="1" x14ac:dyDescent="0.2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</row>
    <row r="689" spans="1:11" ht="12.75" customHeight="1" x14ac:dyDescent="0.2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</row>
    <row r="690" spans="1:11" ht="12.75" customHeight="1" x14ac:dyDescent="0.2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</row>
    <row r="691" spans="1:11" ht="12.75" customHeight="1" x14ac:dyDescent="0.2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</row>
    <row r="692" spans="1:11" ht="12.75" customHeight="1" x14ac:dyDescent="0.2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</row>
    <row r="693" spans="1:11" ht="12.75" customHeight="1" x14ac:dyDescent="0.2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</row>
    <row r="694" spans="1:11" ht="12.75" customHeight="1" x14ac:dyDescent="0.2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</row>
    <row r="695" spans="1:11" ht="12.75" customHeight="1" x14ac:dyDescent="0.2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</row>
    <row r="696" spans="1:11" ht="12.75" customHeight="1" x14ac:dyDescent="0.2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</row>
    <row r="697" spans="1:11" ht="12.75" customHeight="1" x14ac:dyDescent="0.2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</row>
    <row r="698" spans="1:11" ht="12.75" customHeight="1" x14ac:dyDescent="0.2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</row>
    <row r="699" spans="1:11" ht="12.75" customHeight="1" x14ac:dyDescent="0.2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</row>
    <row r="700" spans="1:11" ht="12.75" customHeight="1" x14ac:dyDescent="0.2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</row>
    <row r="701" spans="1:11" ht="12.75" customHeight="1" x14ac:dyDescent="0.2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</row>
    <row r="702" spans="1:11" ht="12.75" customHeight="1" x14ac:dyDescent="0.2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</row>
    <row r="703" spans="1:11" ht="12.75" customHeight="1" x14ac:dyDescent="0.2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</row>
    <row r="704" spans="1:11" ht="12.75" customHeight="1" x14ac:dyDescent="0.2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</row>
    <row r="705" spans="1:11" ht="12.75" customHeight="1" x14ac:dyDescent="0.2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</row>
    <row r="706" spans="1:11" ht="12.75" customHeight="1" x14ac:dyDescent="0.2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</row>
    <row r="707" spans="1:11" ht="12.75" customHeight="1" x14ac:dyDescent="0.2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</row>
    <row r="708" spans="1:11" ht="12.75" customHeight="1" x14ac:dyDescent="0.2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</row>
    <row r="709" spans="1:11" ht="12.75" customHeight="1" x14ac:dyDescent="0.2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</row>
    <row r="710" spans="1:11" ht="12.75" customHeight="1" x14ac:dyDescent="0.2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</row>
    <row r="711" spans="1:11" ht="12.75" customHeight="1" x14ac:dyDescent="0.2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</row>
    <row r="712" spans="1:11" ht="12.75" customHeight="1" x14ac:dyDescent="0.2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</row>
    <row r="713" spans="1:11" ht="12.75" customHeight="1" x14ac:dyDescent="0.2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</row>
    <row r="714" spans="1:11" ht="12.75" customHeight="1" x14ac:dyDescent="0.2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</row>
    <row r="715" spans="1:11" ht="12.75" customHeight="1" x14ac:dyDescent="0.2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</row>
    <row r="716" spans="1:11" ht="12.75" customHeight="1" x14ac:dyDescent="0.2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</row>
    <row r="717" spans="1:11" ht="12.75" customHeight="1" x14ac:dyDescent="0.2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</row>
    <row r="718" spans="1:11" ht="12.75" customHeight="1" x14ac:dyDescent="0.2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</row>
    <row r="719" spans="1:11" ht="12.75" customHeight="1" x14ac:dyDescent="0.2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</row>
    <row r="720" spans="1:11" ht="12.75" customHeight="1" x14ac:dyDescent="0.2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</row>
    <row r="721" spans="1:11" ht="12.75" customHeight="1" x14ac:dyDescent="0.2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</row>
    <row r="722" spans="1:11" ht="12.75" customHeight="1" x14ac:dyDescent="0.2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</row>
    <row r="723" spans="1:11" ht="12.75" customHeight="1" x14ac:dyDescent="0.2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</row>
    <row r="724" spans="1:11" ht="12.75" customHeight="1" x14ac:dyDescent="0.2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</row>
    <row r="725" spans="1:11" ht="12.75" customHeight="1" x14ac:dyDescent="0.2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</row>
    <row r="726" spans="1:11" ht="12.75" customHeight="1" x14ac:dyDescent="0.2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</row>
    <row r="727" spans="1:11" ht="12.75" customHeight="1" x14ac:dyDescent="0.2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</row>
    <row r="728" spans="1:11" ht="12.75" customHeight="1" x14ac:dyDescent="0.2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</row>
    <row r="729" spans="1:11" ht="12.75" customHeight="1" x14ac:dyDescent="0.2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</row>
    <row r="730" spans="1:11" ht="12.75" customHeight="1" x14ac:dyDescent="0.2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</row>
    <row r="731" spans="1:11" ht="12.75" customHeight="1" x14ac:dyDescent="0.2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</row>
    <row r="732" spans="1:11" ht="12.75" customHeight="1" x14ac:dyDescent="0.2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</row>
    <row r="733" spans="1:11" ht="12.75" customHeight="1" x14ac:dyDescent="0.2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</row>
    <row r="734" spans="1:11" ht="12.75" customHeight="1" x14ac:dyDescent="0.2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</row>
    <row r="735" spans="1:11" ht="12.75" customHeight="1" x14ac:dyDescent="0.2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</row>
    <row r="736" spans="1:11" ht="12.75" customHeight="1" x14ac:dyDescent="0.2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</row>
    <row r="737" spans="1:11" ht="12.75" customHeight="1" x14ac:dyDescent="0.2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</row>
    <row r="738" spans="1:11" ht="12.75" customHeight="1" x14ac:dyDescent="0.2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</row>
    <row r="739" spans="1:11" ht="12.75" customHeight="1" x14ac:dyDescent="0.2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</row>
    <row r="740" spans="1:11" ht="12.75" customHeight="1" x14ac:dyDescent="0.2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</row>
    <row r="741" spans="1:11" ht="12.75" customHeight="1" x14ac:dyDescent="0.2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</row>
    <row r="742" spans="1:11" ht="12.75" customHeight="1" x14ac:dyDescent="0.2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</row>
    <row r="743" spans="1:11" ht="12.75" customHeight="1" x14ac:dyDescent="0.2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</row>
    <row r="744" spans="1:11" ht="12.75" customHeight="1" x14ac:dyDescent="0.2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</row>
    <row r="745" spans="1:11" ht="12.75" customHeight="1" x14ac:dyDescent="0.2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</row>
    <row r="746" spans="1:11" ht="12.75" customHeight="1" x14ac:dyDescent="0.2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</row>
    <row r="747" spans="1:11" ht="12.75" customHeight="1" x14ac:dyDescent="0.2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</row>
    <row r="748" spans="1:11" ht="12.75" customHeight="1" x14ac:dyDescent="0.2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</row>
    <row r="749" spans="1:11" ht="12.75" customHeight="1" x14ac:dyDescent="0.2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</row>
    <row r="750" spans="1:11" ht="12.75" customHeight="1" x14ac:dyDescent="0.2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</row>
    <row r="751" spans="1:11" ht="12.75" customHeight="1" x14ac:dyDescent="0.2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</row>
    <row r="752" spans="1:11" ht="12.75" customHeight="1" x14ac:dyDescent="0.2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</row>
    <row r="753" spans="1:11" ht="12.75" customHeight="1" x14ac:dyDescent="0.2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</row>
    <row r="754" spans="1:11" ht="12.75" customHeight="1" x14ac:dyDescent="0.2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</row>
    <row r="755" spans="1:11" ht="12.75" customHeight="1" x14ac:dyDescent="0.2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</row>
    <row r="756" spans="1:11" ht="12.75" customHeight="1" x14ac:dyDescent="0.2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</row>
    <row r="757" spans="1:11" ht="12.75" customHeight="1" x14ac:dyDescent="0.2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</row>
    <row r="758" spans="1:11" ht="12.75" customHeight="1" x14ac:dyDescent="0.2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</row>
    <row r="759" spans="1:11" ht="12.75" customHeight="1" x14ac:dyDescent="0.2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</row>
    <row r="760" spans="1:11" ht="12.75" customHeight="1" x14ac:dyDescent="0.2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</row>
    <row r="761" spans="1:11" ht="12.75" customHeight="1" x14ac:dyDescent="0.2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</row>
    <row r="762" spans="1:11" ht="12.75" customHeight="1" x14ac:dyDescent="0.2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</row>
    <row r="763" spans="1:11" ht="12.75" customHeight="1" x14ac:dyDescent="0.2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</row>
    <row r="764" spans="1:11" ht="12.75" customHeight="1" x14ac:dyDescent="0.2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</row>
    <row r="765" spans="1:11" ht="12.75" customHeight="1" x14ac:dyDescent="0.2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</row>
    <row r="766" spans="1:11" ht="12.75" customHeight="1" x14ac:dyDescent="0.2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</row>
    <row r="767" spans="1:11" ht="12.75" customHeight="1" x14ac:dyDescent="0.2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</row>
    <row r="768" spans="1:11" ht="12.75" customHeight="1" x14ac:dyDescent="0.2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</row>
    <row r="769" spans="1:11" ht="12.75" customHeight="1" x14ac:dyDescent="0.2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</row>
    <row r="770" spans="1:11" ht="12.75" customHeight="1" x14ac:dyDescent="0.2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</row>
    <row r="771" spans="1:11" ht="12.75" customHeight="1" x14ac:dyDescent="0.2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</row>
    <row r="772" spans="1:11" ht="12.75" customHeight="1" x14ac:dyDescent="0.2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</row>
    <row r="773" spans="1:11" ht="12.75" customHeight="1" x14ac:dyDescent="0.2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</row>
    <row r="774" spans="1:11" ht="12.75" customHeight="1" x14ac:dyDescent="0.2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</row>
    <row r="775" spans="1:11" ht="12.75" customHeight="1" x14ac:dyDescent="0.2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</row>
    <row r="776" spans="1:11" ht="12.75" customHeight="1" x14ac:dyDescent="0.2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</row>
    <row r="777" spans="1:11" ht="12.75" customHeight="1" x14ac:dyDescent="0.2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</row>
    <row r="778" spans="1:11" ht="12.75" customHeight="1" x14ac:dyDescent="0.2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</row>
    <row r="779" spans="1:11" ht="12.75" customHeight="1" x14ac:dyDescent="0.2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</row>
    <row r="780" spans="1:11" ht="12.75" customHeight="1" x14ac:dyDescent="0.2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</row>
    <row r="781" spans="1:11" ht="12.75" customHeight="1" x14ac:dyDescent="0.2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</row>
    <row r="782" spans="1:11" ht="12.75" customHeight="1" x14ac:dyDescent="0.2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</row>
    <row r="783" spans="1:11" ht="12.75" customHeight="1" x14ac:dyDescent="0.2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</row>
    <row r="784" spans="1:11" ht="12.75" customHeight="1" x14ac:dyDescent="0.2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</row>
    <row r="785" spans="1:11" ht="12.75" customHeight="1" x14ac:dyDescent="0.2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</row>
    <row r="786" spans="1:11" ht="12.75" customHeight="1" x14ac:dyDescent="0.2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</row>
    <row r="787" spans="1:11" ht="12.75" customHeight="1" x14ac:dyDescent="0.2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</row>
    <row r="788" spans="1:11" ht="12.75" customHeight="1" x14ac:dyDescent="0.2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</row>
    <row r="789" spans="1:11" ht="12.75" customHeight="1" x14ac:dyDescent="0.2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</row>
    <row r="790" spans="1:11" ht="12.75" customHeight="1" x14ac:dyDescent="0.2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</row>
    <row r="791" spans="1:11" ht="12.75" customHeight="1" x14ac:dyDescent="0.2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</row>
    <row r="792" spans="1:11" ht="12.75" customHeight="1" x14ac:dyDescent="0.2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</row>
    <row r="793" spans="1:11" ht="12.75" customHeight="1" x14ac:dyDescent="0.2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</row>
    <row r="794" spans="1:11" ht="12.75" customHeight="1" x14ac:dyDescent="0.2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</row>
    <row r="795" spans="1:11" ht="12.75" customHeight="1" x14ac:dyDescent="0.2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</row>
    <row r="796" spans="1:11" ht="12.75" customHeight="1" x14ac:dyDescent="0.2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</row>
    <row r="797" spans="1:11" ht="12.75" customHeight="1" x14ac:dyDescent="0.2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</row>
    <row r="798" spans="1:11" ht="12.75" customHeight="1" x14ac:dyDescent="0.2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</row>
    <row r="799" spans="1:11" ht="12.75" customHeight="1" x14ac:dyDescent="0.2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</row>
    <row r="800" spans="1:11" ht="12.75" customHeight="1" x14ac:dyDescent="0.2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</row>
    <row r="801" spans="1:11" ht="12.75" customHeight="1" x14ac:dyDescent="0.2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</row>
    <row r="802" spans="1:11" ht="12.75" customHeight="1" x14ac:dyDescent="0.2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</row>
    <row r="803" spans="1:11" ht="12.75" customHeight="1" x14ac:dyDescent="0.2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</row>
    <row r="804" spans="1:11" ht="12.75" customHeight="1" x14ac:dyDescent="0.2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</row>
    <row r="805" spans="1:11" ht="12.75" customHeight="1" x14ac:dyDescent="0.2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</row>
    <row r="806" spans="1:11" ht="12.75" customHeight="1" x14ac:dyDescent="0.2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</row>
    <row r="807" spans="1:11" ht="12.75" customHeight="1" x14ac:dyDescent="0.2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</row>
    <row r="808" spans="1:11" ht="12.75" customHeight="1" x14ac:dyDescent="0.2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</row>
    <row r="809" spans="1:11" ht="12.75" customHeight="1" x14ac:dyDescent="0.2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</row>
    <row r="810" spans="1:11" ht="12.75" customHeight="1" x14ac:dyDescent="0.2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</row>
    <row r="811" spans="1:11" ht="12.75" customHeight="1" x14ac:dyDescent="0.2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</row>
    <row r="812" spans="1:11" ht="12.75" customHeight="1" x14ac:dyDescent="0.2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</row>
    <row r="813" spans="1:11" ht="12.75" customHeight="1" x14ac:dyDescent="0.2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</row>
    <row r="814" spans="1:11" ht="12.75" customHeight="1" x14ac:dyDescent="0.2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</row>
    <row r="815" spans="1:11" ht="12.75" customHeight="1" x14ac:dyDescent="0.2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</row>
    <row r="816" spans="1:11" ht="12.75" customHeight="1" x14ac:dyDescent="0.2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</row>
    <row r="817" spans="1:11" ht="12.75" customHeight="1" x14ac:dyDescent="0.2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</row>
    <row r="818" spans="1:11" ht="12.75" customHeight="1" x14ac:dyDescent="0.2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</row>
    <row r="819" spans="1:11" ht="12.75" customHeight="1" x14ac:dyDescent="0.2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</row>
    <row r="820" spans="1:11" ht="12.75" customHeight="1" x14ac:dyDescent="0.2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</row>
    <row r="821" spans="1:11" ht="12.75" customHeight="1" x14ac:dyDescent="0.2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</row>
    <row r="822" spans="1:11" ht="12.75" customHeight="1" x14ac:dyDescent="0.2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</row>
    <row r="823" spans="1:11" ht="12.75" customHeight="1" x14ac:dyDescent="0.2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</row>
    <row r="824" spans="1:11" ht="12.75" customHeight="1" x14ac:dyDescent="0.2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</row>
    <row r="825" spans="1:11" ht="12.75" customHeight="1" x14ac:dyDescent="0.2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</row>
    <row r="826" spans="1:11" ht="12.75" customHeight="1" x14ac:dyDescent="0.2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</row>
    <row r="827" spans="1:11" ht="12.75" customHeight="1" x14ac:dyDescent="0.2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</row>
    <row r="828" spans="1:11" ht="12.75" customHeight="1" x14ac:dyDescent="0.2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</row>
    <row r="829" spans="1:11" ht="12.75" customHeight="1" x14ac:dyDescent="0.2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</row>
    <row r="830" spans="1:11" ht="12.75" customHeight="1" x14ac:dyDescent="0.2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</row>
    <row r="831" spans="1:11" ht="12.75" customHeight="1" x14ac:dyDescent="0.2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</row>
    <row r="832" spans="1:11" ht="12.75" customHeight="1" x14ac:dyDescent="0.2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</row>
    <row r="833" spans="1:11" ht="12.75" customHeight="1" x14ac:dyDescent="0.2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</row>
    <row r="834" spans="1:11" ht="12.75" customHeight="1" x14ac:dyDescent="0.2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</row>
    <row r="835" spans="1:11" ht="12.75" customHeight="1" x14ac:dyDescent="0.2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</row>
    <row r="836" spans="1:11" ht="12.75" customHeight="1" x14ac:dyDescent="0.2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</row>
    <row r="837" spans="1:11" ht="12.75" customHeight="1" x14ac:dyDescent="0.2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</row>
    <row r="838" spans="1:11" ht="12.75" customHeight="1" x14ac:dyDescent="0.2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</row>
    <row r="839" spans="1:11" ht="12.75" customHeight="1" x14ac:dyDescent="0.2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</row>
    <row r="840" spans="1:11" ht="12.75" customHeight="1" x14ac:dyDescent="0.2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</row>
    <row r="841" spans="1:11" ht="12.75" customHeight="1" x14ac:dyDescent="0.2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</row>
    <row r="842" spans="1:11" ht="12.75" customHeight="1" x14ac:dyDescent="0.2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</row>
    <row r="843" spans="1:11" ht="12.75" customHeight="1" x14ac:dyDescent="0.2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</row>
    <row r="844" spans="1:11" ht="12.75" customHeight="1" x14ac:dyDescent="0.2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</row>
    <row r="845" spans="1:11" ht="12.75" customHeight="1" x14ac:dyDescent="0.2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</row>
    <row r="846" spans="1:11" ht="12.75" customHeight="1" x14ac:dyDescent="0.2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</row>
    <row r="847" spans="1:11" ht="12.75" customHeight="1" x14ac:dyDescent="0.2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</row>
    <row r="848" spans="1:11" ht="12.75" customHeight="1" x14ac:dyDescent="0.2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</row>
    <row r="849" spans="1:11" ht="12.75" customHeight="1" x14ac:dyDescent="0.2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</row>
    <row r="850" spans="1:11" ht="12.75" customHeight="1" x14ac:dyDescent="0.2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</row>
    <row r="851" spans="1:11" ht="12.75" customHeight="1" x14ac:dyDescent="0.2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</row>
    <row r="852" spans="1:11" ht="12.75" customHeight="1" x14ac:dyDescent="0.2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</row>
    <row r="853" spans="1:11" ht="12.75" customHeight="1" x14ac:dyDescent="0.2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</row>
    <row r="854" spans="1:11" ht="12.75" customHeight="1" x14ac:dyDescent="0.2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</row>
    <row r="855" spans="1:11" ht="12.75" customHeight="1" x14ac:dyDescent="0.2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</row>
    <row r="856" spans="1:11" ht="12.75" customHeight="1" x14ac:dyDescent="0.2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</row>
    <row r="857" spans="1:11" ht="12.75" customHeight="1" x14ac:dyDescent="0.2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</row>
    <row r="858" spans="1:11" ht="12.75" customHeight="1" x14ac:dyDescent="0.2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</row>
    <row r="859" spans="1:11" ht="12.75" customHeight="1" x14ac:dyDescent="0.2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</row>
    <row r="860" spans="1:11" ht="12.75" customHeight="1" x14ac:dyDescent="0.2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</row>
    <row r="861" spans="1:11" ht="12.75" customHeight="1" x14ac:dyDescent="0.2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</row>
    <row r="862" spans="1:11" ht="12.75" customHeight="1" x14ac:dyDescent="0.2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</row>
    <row r="863" spans="1:11" ht="12.75" customHeight="1" x14ac:dyDescent="0.2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</row>
    <row r="864" spans="1:11" ht="12.75" customHeight="1" x14ac:dyDescent="0.2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</row>
    <row r="865" spans="1:11" ht="12.75" customHeight="1" x14ac:dyDescent="0.2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</row>
    <row r="866" spans="1:11" ht="12.75" customHeight="1" x14ac:dyDescent="0.2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</row>
    <row r="867" spans="1:11" ht="12.75" customHeight="1" x14ac:dyDescent="0.2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</row>
    <row r="868" spans="1:11" ht="12.75" customHeight="1" x14ac:dyDescent="0.2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</row>
    <row r="869" spans="1:11" ht="12.75" customHeight="1" x14ac:dyDescent="0.2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</row>
    <row r="870" spans="1:11" ht="12.75" customHeight="1" x14ac:dyDescent="0.2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</row>
    <row r="871" spans="1:11" ht="12.75" customHeight="1" x14ac:dyDescent="0.2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</row>
    <row r="872" spans="1:11" ht="12.75" customHeight="1" x14ac:dyDescent="0.2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</row>
    <row r="873" spans="1:11" ht="12.75" customHeight="1" x14ac:dyDescent="0.2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</row>
    <row r="874" spans="1:11" ht="12.75" customHeight="1" x14ac:dyDescent="0.2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</row>
    <row r="875" spans="1:11" ht="12.75" customHeight="1" x14ac:dyDescent="0.2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</row>
    <row r="876" spans="1:11" ht="12.75" customHeight="1" x14ac:dyDescent="0.2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</row>
    <row r="877" spans="1:11" ht="12.75" customHeight="1" x14ac:dyDescent="0.2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</row>
    <row r="878" spans="1:11" ht="12.75" customHeight="1" x14ac:dyDescent="0.2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</row>
    <row r="879" spans="1:11" ht="12.75" customHeight="1" x14ac:dyDescent="0.2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</row>
    <row r="880" spans="1:11" ht="12.75" customHeight="1" x14ac:dyDescent="0.2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</row>
    <row r="881" spans="1:11" ht="12.75" customHeight="1" x14ac:dyDescent="0.2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</row>
    <row r="882" spans="1:11" ht="12.75" customHeight="1" x14ac:dyDescent="0.2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</row>
    <row r="883" spans="1:11" ht="12.75" customHeight="1" x14ac:dyDescent="0.2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</row>
    <row r="884" spans="1:11" ht="12.75" customHeight="1" x14ac:dyDescent="0.2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</row>
    <row r="885" spans="1:11" ht="12.75" customHeight="1" x14ac:dyDescent="0.2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</row>
    <row r="886" spans="1:11" ht="12.75" customHeight="1" x14ac:dyDescent="0.2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</row>
    <row r="887" spans="1:11" ht="12.75" customHeight="1" x14ac:dyDescent="0.2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</row>
    <row r="888" spans="1:11" ht="12.75" customHeight="1" x14ac:dyDescent="0.2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</row>
    <row r="889" spans="1:11" ht="12.75" customHeight="1" x14ac:dyDescent="0.2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</row>
    <row r="890" spans="1:11" ht="12.75" customHeight="1" x14ac:dyDescent="0.2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</row>
    <row r="891" spans="1:11" ht="12.75" customHeight="1" x14ac:dyDescent="0.2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</row>
    <row r="892" spans="1:11" ht="12.75" customHeight="1" x14ac:dyDescent="0.2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</row>
    <row r="893" spans="1:11" ht="12.75" customHeight="1" x14ac:dyDescent="0.2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</row>
    <row r="894" spans="1:11" ht="12.75" customHeight="1" x14ac:dyDescent="0.2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</row>
    <row r="895" spans="1:11" ht="12.75" customHeight="1" x14ac:dyDescent="0.2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</row>
    <row r="896" spans="1:11" ht="12.75" customHeight="1" x14ac:dyDescent="0.2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</row>
    <row r="897" spans="1:11" ht="12.75" customHeight="1" x14ac:dyDescent="0.2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</row>
    <row r="898" spans="1:11" ht="12.75" customHeight="1" x14ac:dyDescent="0.2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</row>
    <row r="899" spans="1:11" ht="12.75" customHeight="1" x14ac:dyDescent="0.2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</row>
    <row r="900" spans="1:11" ht="12.75" customHeight="1" x14ac:dyDescent="0.2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</row>
    <row r="901" spans="1:11" ht="12.75" customHeight="1" x14ac:dyDescent="0.2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</row>
    <row r="902" spans="1:11" ht="12.75" customHeight="1" x14ac:dyDescent="0.2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</row>
    <row r="903" spans="1:11" ht="12.75" customHeight="1" x14ac:dyDescent="0.2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</row>
    <row r="904" spans="1:11" ht="12.75" customHeight="1" x14ac:dyDescent="0.2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</row>
    <row r="905" spans="1:11" ht="12.75" customHeight="1" x14ac:dyDescent="0.2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</row>
    <row r="906" spans="1:11" ht="12.75" customHeight="1" x14ac:dyDescent="0.2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</row>
    <row r="907" spans="1:11" ht="12.75" customHeight="1" x14ac:dyDescent="0.2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</row>
    <row r="908" spans="1:11" ht="12.75" customHeight="1" x14ac:dyDescent="0.2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</row>
    <row r="909" spans="1:11" ht="12.75" customHeight="1" x14ac:dyDescent="0.2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</row>
    <row r="910" spans="1:11" ht="12.75" customHeight="1" x14ac:dyDescent="0.2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</row>
    <row r="911" spans="1:11" ht="12.75" customHeight="1" x14ac:dyDescent="0.2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</row>
    <row r="912" spans="1:11" ht="12.75" customHeight="1" x14ac:dyDescent="0.2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</row>
    <row r="913" spans="1:11" ht="12.75" customHeight="1" x14ac:dyDescent="0.2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</row>
    <row r="914" spans="1:11" ht="12.75" customHeight="1" x14ac:dyDescent="0.2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</row>
    <row r="915" spans="1:11" ht="12.75" customHeight="1" x14ac:dyDescent="0.2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</row>
    <row r="916" spans="1:11" ht="12.75" customHeight="1" x14ac:dyDescent="0.2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</row>
    <row r="917" spans="1:11" ht="12.75" customHeight="1" x14ac:dyDescent="0.2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</row>
    <row r="918" spans="1:11" ht="12.75" customHeight="1" x14ac:dyDescent="0.2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</row>
    <row r="919" spans="1:11" ht="12.75" customHeight="1" x14ac:dyDescent="0.2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</row>
    <row r="920" spans="1:11" ht="12.75" customHeight="1" x14ac:dyDescent="0.2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</row>
    <row r="921" spans="1:11" ht="12.75" customHeight="1" x14ac:dyDescent="0.2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</row>
    <row r="922" spans="1:11" ht="12.75" customHeight="1" x14ac:dyDescent="0.2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</row>
    <row r="923" spans="1:11" ht="12.75" customHeight="1" x14ac:dyDescent="0.2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</row>
    <row r="924" spans="1:11" ht="12.75" customHeight="1" x14ac:dyDescent="0.2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</row>
    <row r="925" spans="1:11" ht="12.75" customHeight="1" x14ac:dyDescent="0.2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</row>
    <row r="926" spans="1:11" ht="12.75" customHeight="1" x14ac:dyDescent="0.2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</row>
    <row r="927" spans="1:11" ht="12.75" customHeight="1" x14ac:dyDescent="0.2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</row>
    <row r="928" spans="1:11" ht="12.75" customHeight="1" x14ac:dyDescent="0.2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</row>
    <row r="929" spans="1:11" ht="12.75" customHeight="1" x14ac:dyDescent="0.2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</row>
    <row r="930" spans="1:11" ht="12.75" customHeight="1" x14ac:dyDescent="0.2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</row>
    <row r="931" spans="1:11" ht="12.75" customHeight="1" x14ac:dyDescent="0.2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</row>
    <row r="932" spans="1:11" ht="12.75" customHeight="1" x14ac:dyDescent="0.2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</row>
    <row r="933" spans="1:11" ht="12.75" customHeight="1" x14ac:dyDescent="0.2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</row>
    <row r="934" spans="1:11" ht="12.75" customHeight="1" x14ac:dyDescent="0.2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</row>
    <row r="935" spans="1:11" ht="12.75" customHeight="1" x14ac:dyDescent="0.2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</row>
    <row r="936" spans="1:11" ht="12.75" customHeight="1" x14ac:dyDescent="0.2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</row>
    <row r="937" spans="1:11" ht="12.75" customHeight="1" x14ac:dyDescent="0.2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</row>
    <row r="938" spans="1:11" ht="12.75" customHeight="1" x14ac:dyDescent="0.2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</row>
    <row r="939" spans="1:11" ht="12.75" customHeight="1" x14ac:dyDescent="0.2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</row>
    <row r="940" spans="1:11" ht="12.75" customHeight="1" x14ac:dyDescent="0.2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</row>
    <row r="941" spans="1:11" ht="12.75" customHeight="1" x14ac:dyDescent="0.2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</row>
    <row r="942" spans="1:11" ht="12.75" customHeight="1" x14ac:dyDescent="0.2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</row>
    <row r="943" spans="1:11" ht="12.75" customHeight="1" x14ac:dyDescent="0.2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</row>
    <row r="944" spans="1:11" ht="12.75" customHeight="1" x14ac:dyDescent="0.2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</row>
    <row r="945" spans="1:11" ht="12.75" customHeight="1" x14ac:dyDescent="0.2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</row>
    <row r="946" spans="1:11" ht="12.75" customHeight="1" x14ac:dyDescent="0.2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</row>
    <row r="947" spans="1:11" ht="12.75" customHeight="1" x14ac:dyDescent="0.2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</row>
    <row r="948" spans="1:11" ht="12.75" customHeight="1" x14ac:dyDescent="0.2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</row>
    <row r="949" spans="1:11" ht="12.75" customHeight="1" x14ac:dyDescent="0.2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</row>
    <row r="950" spans="1:11" ht="12.75" customHeight="1" x14ac:dyDescent="0.2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</row>
    <row r="951" spans="1:11" ht="12.75" customHeight="1" x14ac:dyDescent="0.2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</row>
    <row r="952" spans="1:11" ht="12.75" customHeight="1" x14ac:dyDescent="0.2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</row>
    <row r="953" spans="1:11" ht="12.75" customHeight="1" x14ac:dyDescent="0.2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</row>
    <row r="954" spans="1:11" ht="12.75" customHeight="1" x14ac:dyDescent="0.2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</row>
    <row r="955" spans="1:11" ht="12.75" customHeight="1" x14ac:dyDescent="0.2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</row>
    <row r="956" spans="1:11" ht="12.75" customHeight="1" x14ac:dyDescent="0.2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</row>
    <row r="957" spans="1:11" ht="12.75" customHeight="1" x14ac:dyDescent="0.2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</row>
    <row r="958" spans="1:11" ht="12.75" customHeight="1" x14ac:dyDescent="0.2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</row>
    <row r="959" spans="1:11" ht="12.75" customHeight="1" x14ac:dyDescent="0.2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</row>
    <row r="960" spans="1:11" ht="12.75" customHeight="1" x14ac:dyDescent="0.2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</row>
    <row r="961" spans="1:11" ht="12.75" customHeight="1" x14ac:dyDescent="0.2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</row>
    <row r="962" spans="1:11" ht="12.75" customHeight="1" x14ac:dyDescent="0.2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</row>
    <row r="963" spans="1:11" ht="12.75" customHeight="1" x14ac:dyDescent="0.2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</row>
    <row r="964" spans="1:11" ht="12.75" customHeight="1" x14ac:dyDescent="0.2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</row>
    <row r="965" spans="1:11" ht="12.75" customHeight="1" x14ac:dyDescent="0.2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</row>
    <row r="966" spans="1:11" ht="12.75" customHeight="1" x14ac:dyDescent="0.2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</row>
    <row r="967" spans="1:11" ht="12.75" customHeight="1" x14ac:dyDescent="0.2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</row>
    <row r="968" spans="1:11" ht="12.75" customHeight="1" x14ac:dyDescent="0.2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</row>
    <row r="969" spans="1:11" ht="12.75" customHeight="1" x14ac:dyDescent="0.2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</row>
    <row r="970" spans="1:11" ht="12.75" customHeight="1" x14ac:dyDescent="0.2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</row>
    <row r="971" spans="1:11" ht="12.75" customHeight="1" x14ac:dyDescent="0.2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</row>
    <row r="972" spans="1:11" ht="12.75" customHeight="1" x14ac:dyDescent="0.2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</row>
    <row r="973" spans="1:11" ht="12.75" customHeight="1" x14ac:dyDescent="0.2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</row>
    <row r="974" spans="1:11" ht="12.75" customHeight="1" x14ac:dyDescent="0.2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</row>
    <row r="975" spans="1:11" ht="12.75" customHeight="1" x14ac:dyDescent="0.2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</row>
    <row r="976" spans="1:11" ht="12.75" customHeight="1" x14ac:dyDescent="0.2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</row>
    <row r="977" spans="1:11" ht="12.75" customHeight="1" x14ac:dyDescent="0.2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</row>
    <row r="978" spans="1:11" ht="12.75" customHeight="1" x14ac:dyDescent="0.2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</row>
    <row r="979" spans="1:11" ht="12.75" customHeight="1" x14ac:dyDescent="0.2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</row>
    <row r="980" spans="1:11" ht="12.75" customHeight="1" x14ac:dyDescent="0.2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</row>
    <row r="981" spans="1:11" ht="12.75" customHeight="1" x14ac:dyDescent="0.2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</row>
    <row r="982" spans="1:11" ht="12.75" customHeight="1" x14ac:dyDescent="0.2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</row>
    <row r="983" spans="1:11" ht="12.75" customHeight="1" x14ac:dyDescent="0.2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</row>
    <row r="984" spans="1:11" ht="12.75" customHeight="1" x14ac:dyDescent="0.2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</row>
    <row r="985" spans="1:11" ht="12.75" customHeight="1" x14ac:dyDescent="0.2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</row>
    <row r="986" spans="1:11" ht="12.75" customHeight="1" x14ac:dyDescent="0.2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</row>
    <row r="987" spans="1:11" ht="12.75" customHeight="1" x14ac:dyDescent="0.2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</row>
    <row r="988" spans="1:11" ht="12.75" customHeight="1" x14ac:dyDescent="0.2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</row>
    <row r="989" spans="1:11" ht="12.75" customHeight="1" x14ac:dyDescent="0.2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</row>
    <row r="990" spans="1:11" ht="12.75" customHeight="1" x14ac:dyDescent="0.2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</row>
    <row r="991" spans="1:11" ht="12.75" customHeight="1" x14ac:dyDescent="0.2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</row>
    <row r="992" spans="1:11" ht="12.75" customHeight="1" x14ac:dyDescent="0.2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</row>
    <row r="993" spans="1:11" ht="12.75" customHeight="1" x14ac:dyDescent="0.2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</row>
    <row r="994" spans="1:11" ht="12.75" customHeight="1" x14ac:dyDescent="0.2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</row>
    <row r="995" spans="1:11" ht="12.75" customHeight="1" x14ac:dyDescent="0.2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</row>
    <row r="996" spans="1:11" ht="12.75" customHeight="1" x14ac:dyDescent="0.2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</row>
    <row r="997" spans="1:11" ht="12.75" customHeight="1" x14ac:dyDescent="0.2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</row>
    <row r="998" spans="1:11" ht="12.75" customHeight="1" x14ac:dyDescent="0.2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</row>
    <row r="999" spans="1:11" ht="12.75" customHeight="1" x14ac:dyDescent="0.2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</row>
    <row r="1000" spans="1:11" ht="12.75" customHeight="1" x14ac:dyDescent="0.2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</row>
    <row r="1001" spans="1:11" ht="12.75" customHeight="1" x14ac:dyDescent="0.2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</row>
  </sheetData>
  <sheetProtection algorithmName="SHA-512" hashValue="zJYki39/G35iSS5BOth3Pj1PWq27HeS2pDqOFbONHujzU4G7VcwY4qXgPKbujgYoU8FesMNArUk8JI5tstkYVA==" saltValue="lFbr1PkLtiqv7nAmPaFRkw==" spinCount="100000" sheet="1" objects="1" scenarios="1"/>
  <mergeCells count="5">
    <mergeCell ref="A1:J1"/>
    <mergeCell ref="A7:B7"/>
    <mergeCell ref="B32:D32"/>
    <mergeCell ref="A56:K56"/>
    <mergeCell ref="B54:L5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showGridLines="0" topLeftCell="A31" workbookViewId="0">
      <selection activeCell="D9" sqref="D9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5.85546875" customWidth="1"/>
  </cols>
  <sheetData>
    <row r="1" spans="1:26" ht="27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64"/>
      <c r="C4" s="5" t="s">
        <v>4</v>
      </c>
      <c r="D4" s="159"/>
      <c r="E4" s="160"/>
      <c r="F4" s="176"/>
      <c r="G4" s="148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">
      <c r="A6" s="59" t="s">
        <v>104</v>
      </c>
      <c r="B6" s="6"/>
      <c r="C6" s="161" t="s">
        <v>105</v>
      </c>
      <c r="D6" s="162"/>
      <c r="E6" s="162"/>
      <c r="F6" s="162"/>
      <c r="G6" s="162"/>
      <c r="H6" s="1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86" t="s">
        <v>16</v>
      </c>
      <c r="B7" s="287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164</v>
      </c>
      <c r="B9" s="6"/>
      <c r="C9" s="2"/>
      <c r="D9" s="307">
        <v>800</v>
      </c>
      <c r="E9" s="14" t="s">
        <v>27</v>
      </c>
      <c r="F9" s="308">
        <v>87</v>
      </c>
      <c r="G9" s="15" t="s">
        <v>35</v>
      </c>
      <c r="H9" s="16">
        <f>D9*(F9/100)</f>
        <v>696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36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37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43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44</v>
      </c>
      <c r="C14" s="5"/>
      <c r="D14" s="309">
        <v>400</v>
      </c>
      <c r="E14" s="14" t="s">
        <v>27</v>
      </c>
      <c r="F14" s="310">
        <v>115</v>
      </c>
      <c r="G14" s="15" t="s">
        <v>35</v>
      </c>
      <c r="H14" s="177">
        <f>D14*(F14/100)</f>
        <v>459.99999999999994</v>
      </c>
      <c r="I14" s="24"/>
      <c r="J14" s="2"/>
      <c r="K14" s="2"/>
    </row>
    <row r="15" spans="1:26" ht="12.75" customHeight="1" x14ac:dyDescent="0.2">
      <c r="A15" s="6"/>
      <c r="B15" s="5" t="s">
        <v>46</v>
      </c>
      <c r="C15" s="5"/>
      <c r="D15" s="14"/>
      <c r="E15" s="14"/>
      <c r="F15" s="310">
        <v>5</v>
      </c>
      <c r="G15" s="14" t="s">
        <v>47</v>
      </c>
      <c r="H15" s="177">
        <f>F15</f>
        <v>5</v>
      </c>
      <c r="I15" s="24"/>
      <c r="J15" s="2"/>
      <c r="K15" s="2"/>
    </row>
    <row r="16" spans="1:26" ht="12.75" customHeight="1" x14ac:dyDescent="0.2">
      <c r="A16" s="2"/>
      <c r="B16" s="5" t="s">
        <v>48</v>
      </c>
      <c r="C16" s="5"/>
      <c r="D16" s="14"/>
      <c r="E16" s="14"/>
      <c r="F16" s="14"/>
      <c r="G16" s="14"/>
      <c r="H16" s="25">
        <f>SUM(H14:H15)</f>
        <v>464.99999999999994</v>
      </c>
      <c r="I16" s="2"/>
      <c r="J16" s="2"/>
      <c r="K16" s="2"/>
    </row>
    <row r="17" spans="1:26" ht="12.75" customHeight="1" x14ac:dyDescent="0.2">
      <c r="A17" s="8" t="s">
        <v>49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50</v>
      </c>
      <c r="C18" s="28"/>
      <c r="D18" s="311">
        <v>2.2000000000000002</v>
      </c>
      <c r="E18" s="14" t="s">
        <v>51</v>
      </c>
      <c r="F18" s="5" t="s">
        <v>52</v>
      </c>
      <c r="G18" s="2"/>
      <c r="H18" s="29">
        <f>H19/D18</f>
        <v>181.81818181818181</v>
      </c>
      <c r="I18" s="2"/>
      <c r="J18" s="14" t="s">
        <v>53</v>
      </c>
      <c r="K18" s="2"/>
    </row>
    <row r="19" spans="1:26" ht="12.75" customHeight="1" x14ac:dyDescent="0.2">
      <c r="A19" s="2"/>
      <c r="B19" s="5" t="s">
        <v>54</v>
      </c>
      <c r="C19" s="30"/>
      <c r="D19" s="312">
        <v>6.5</v>
      </c>
      <c r="E19" s="14" t="s">
        <v>55</v>
      </c>
      <c r="F19" s="5" t="s">
        <v>56</v>
      </c>
      <c r="G19" s="30"/>
      <c r="H19" s="29">
        <f>D9-D14</f>
        <v>400</v>
      </c>
      <c r="I19" s="2"/>
      <c r="J19" s="14" t="s">
        <v>57</v>
      </c>
      <c r="K19" s="2"/>
    </row>
    <row r="20" spans="1:26" ht="12.75" customHeight="1" x14ac:dyDescent="0.2">
      <c r="A20" s="8" t="s">
        <v>58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59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60</v>
      </c>
      <c r="C22" s="5"/>
      <c r="D22" s="6"/>
      <c r="E22" s="2"/>
      <c r="F22" s="6"/>
      <c r="G22" s="6"/>
      <c r="H22" s="291">
        <f>H24*D18</f>
        <v>1.034</v>
      </c>
      <c r="I22" s="24"/>
      <c r="J22" s="2"/>
      <c r="K22" s="2"/>
    </row>
    <row r="23" spans="1:26" ht="12.75" customHeight="1" x14ac:dyDescent="0.2">
      <c r="A23" s="2"/>
      <c r="B23" s="5" t="s">
        <v>61</v>
      </c>
      <c r="C23" s="2"/>
      <c r="D23" s="5"/>
      <c r="E23" s="6"/>
      <c r="F23" s="2"/>
      <c r="G23" s="5"/>
      <c r="H23" s="215">
        <f>H22*H18</f>
        <v>188</v>
      </c>
      <c r="I23" s="24"/>
      <c r="J23" s="2"/>
      <c r="K23" s="2"/>
    </row>
    <row r="24" spans="1:26" ht="12.75" customHeight="1" x14ac:dyDescent="0.2">
      <c r="A24" s="2"/>
      <c r="B24" s="5" t="s">
        <v>62</v>
      </c>
      <c r="C24" s="6"/>
      <c r="D24" s="6"/>
      <c r="E24" s="6"/>
      <c r="F24" s="6"/>
      <c r="G24" s="6"/>
      <c r="H24" s="314">
        <v>0.47</v>
      </c>
      <c r="I24" s="24"/>
      <c r="J24" s="2"/>
      <c r="K24" s="2"/>
    </row>
    <row r="25" spans="1:26" ht="12.75" customHeight="1" x14ac:dyDescent="0.2">
      <c r="A25" s="8" t="s">
        <v>63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64</v>
      </c>
      <c r="C26" s="2"/>
      <c r="D26" s="309">
        <v>2</v>
      </c>
      <c r="E26" s="14" t="s">
        <v>65</v>
      </c>
      <c r="F26" s="35"/>
      <c r="G26" s="15"/>
      <c r="H26" s="177">
        <f>H16*(D26/100)</f>
        <v>9.2999999999999989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66</v>
      </c>
      <c r="C27" s="2"/>
      <c r="D27" s="182">
        <f>H16</f>
        <v>464.99999999999994</v>
      </c>
      <c r="E27" s="14" t="s">
        <v>67</v>
      </c>
      <c r="F27" s="309">
        <v>6</v>
      </c>
      <c r="G27" s="15" t="s">
        <v>68</v>
      </c>
      <c r="H27" s="177">
        <f>D27*(F27/100)*(H$18/365)</f>
        <v>13.897882938978826</v>
      </c>
      <c r="I27" s="37" t="s">
        <v>69</v>
      </c>
      <c r="J27" s="2"/>
      <c r="K27" s="2"/>
    </row>
    <row r="28" spans="1:26" ht="12.75" customHeight="1" x14ac:dyDescent="0.2">
      <c r="A28" s="2"/>
      <c r="B28" s="5" t="s">
        <v>70</v>
      </c>
      <c r="C28" s="2"/>
      <c r="D28" s="182">
        <f>0.5*H23</f>
        <v>94</v>
      </c>
      <c r="E28" s="14" t="s">
        <v>67</v>
      </c>
      <c r="F28" s="309">
        <v>6</v>
      </c>
      <c r="G28" s="15" t="s">
        <v>68</v>
      </c>
      <c r="H28" s="177">
        <f>(D28)*(F28/100)*(H$18/365)</f>
        <v>2.8094645080946448</v>
      </c>
      <c r="I28" s="37" t="s">
        <v>69</v>
      </c>
      <c r="J28" s="2"/>
      <c r="K28" s="2"/>
    </row>
    <row r="29" spans="1:26" ht="12.75" customHeight="1" x14ac:dyDescent="0.2">
      <c r="A29" s="2"/>
      <c r="B29" s="5" t="s">
        <v>71</v>
      </c>
      <c r="C29" s="2"/>
      <c r="D29" s="313">
        <v>910</v>
      </c>
      <c r="E29" s="14" t="s">
        <v>27</v>
      </c>
      <c r="F29" s="310">
        <v>30</v>
      </c>
      <c r="G29" s="15" t="s">
        <v>72</v>
      </c>
      <c r="H29" s="177">
        <f>D29*(F29/2000)</f>
        <v>13.65</v>
      </c>
      <c r="I29" s="24"/>
      <c r="J29" s="2"/>
      <c r="K29" s="2"/>
    </row>
    <row r="30" spans="1:26" ht="12.75" customHeight="1" x14ac:dyDescent="0.2">
      <c r="A30" s="2"/>
      <c r="B30" s="5" t="s">
        <v>73</v>
      </c>
      <c r="C30" s="2"/>
      <c r="D30" s="14"/>
      <c r="E30" s="14"/>
      <c r="F30" s="310">
        <v>8</v>
      </c>
      <c r="G30" s="15" t="s">
        <v>47</v>
      </c>
      <c r="H30" s="177">
        <f t="shared" ref="H30:H35" si="0">F30</f>
        <v>8</v>
      </c>
      <c r="I30" s="2"/>
      <c r="J30" s="23"/>
      <c r="K30" s="2"/>
    </row>
    <row r="31" spans="1:26" ht="12.75" customHeight="1" x14ac:dyDescent="0.2">
      <c r="A31" s="2"/>
      <c r="B31" s="5" t="s">
        <v>74</v>
      </c>
      <c r="C31" s="2"/>
      <c r="D31" s="14"/>
      <c r="E31" s="14"/>
      <c r="F31" s="310">
        <v>14</v>
      </c>
      <c r="G31" s="15" t="s">
        <v>47</v>
      </c>
      <c r="H31" s="177">
        <f t="shared" si="0"/>
        <v>14</v>
      </c>
      <c r="I31" s="24"/>
      <c r="J31" s="2"/>
      <c r="K31" s="2"/>
    </row>
    <row r="32" spans="1:26" ht="12.75" customHeight="1" x14ac:dyDescent="0.2">
      <c r="A32" s="2"/>
      <c r="B32" s="288" t="s">
        <v>75</v>
      </c>
      <c r="C32" s="285"/>
      <c r="D32" s="285"/>
      <c r="E32" s="14"/>
      <c r="F32" s="310">
        <v>4</v>
      </c>
      <c r="G32" s="15" t="s">
        <v>76</v>
      </c>
      <c r="H32" s="177">
        <f t="shared" si="0"/>
        <v>4</v>
      </c>
      <c r="I32" s="24"/>
      <c r="J32" s="2"/>
      <c r="K32" s="2"/>
    </row>
    <row r="33" spans="1:26" ht="12.75" customHeight="1" x14ac:dyDescent="0.2">
      <c r="A33" s="2"/>
      <c r="B33" s="5" t="s">
        <v>77</v>
      </c>
      <c r="C33" s="2"/>
      <c r="D33" s="2"/>
      <c r="E33" s="14"/>
      <c r="F33" s="310">
        <v>6</v>
      </c>
      <c r="G33" s="15" t="s">
        <v>47</v>
      </c>
      <c r="H33" s="177">
        <f t="shared" si="0"/>
        <v>6</v>
      </c>
      <c r="I33" s="24"/>
      <c r="J33" s="2"/>
      <c r="K33" s="2"/>
    </row>
    <row r="34" spans="1:26" ht="12.75" customHeight="1" x14ac:dyDescent="0.2">
      <c r="A34" s="2"/>
      <c r="B34" s="5" t="s">
        <v>78</v>
      </c>
      <c r="C34" s="2"/>
      <c r="D34" s="2"/>
      <c r="E34" s="14"/>
      <c r="F34" s="310">
        <v>25</v>
      </c>
      <c r="G34" s="14" t="s">
        <v>47</v>
      </c>
      <c r="H34" s="177">
        <f t="shared" si="0"/>
        <v>25</v>
      </c>
      <c r="I34" s="24"/>
      <c r="J34" s="2"/>
      <c r="K34" s="2"/>
    </row>
    <row r="35" spans="1:26" ht="12.75" customHeight="1" x14ac:dyDescent="0.2">
      <c r="A35" s="6"/>
      <c r="B35" s="5" t="s">
        <v>79</v>
      </c>
      <c r="C35" s="6"/>
      <c r="D35" s="14"/>
      <c r="E35" s="14"/>
      <c r="F35" s="315">
        <v>8</v>
      </c>
      <c r="G35" s="15" t="s">
        <v>47</v>
      </c>
      <c r="H35" s="179">
        <f t="shared" si="0"/>
        <v>8</v>
      </c>
      <c r="I35" s="24"/>
      <c r="J35" s="2"/>
      <c r="K35" s="2"/>
    </row>
    <row r="36" spans="1:26" ht="12.75" customHeight="1" x14ac:dyDescent="0.2">
      <c r="A36" s="2"/>
      <c r="B36" s="38" t="s">
        <v>80</v>
      </c>
      <c r="C36" s="39"/>
      <c r="D36" s="40"/>
      <c r="E36" s="40"/>
      <c r="F36" s="40"/>
      <c r="G36" s="40"/>
      <c r="H36" s="25">
        <f>SUM(H26:H35)</f>
        <v>104.65734744707348</v>
      </c>
      <c r="I36" s="24"/>
      <c r="J36" s="2"/>
      <c r="K36" s="2"/>
    </row>
    <row r="37" spans="1:26" ht="12.75" customHeight="1" x14ac:dyDescent="0.2">
      <c r="A37" s="8" t="s">
        <v>81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82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83</v>
      </c>
      <c r="C39" s="2"/>
      <c r="D39" s="316">
        <v>0.7</v>
      </c>
      <c r="E39" s="5" t="s">
        <v>84</v>
      </c>
      <c r="F39" s="2"/>
      <c r="G39" s="41"/>
      <c r="H39" s="42">
        <f>D39*H18</f>
        <v>127.27272727272727</v>
      </c>
      <c r="I39" s="24"/>
      <c r="J39" s="2"/>
      <c r="K39" s="2"/>
    </row>
    <row r="40" spans="1:26" s="56" customFormat="1" ht="12.75" customHeight="1" x14ac:dyDescent="0.2">
      <c r="A40" s="50" t="s">
        <v>103</v>
      </c>
      <c r="B40" s="50"/>
      <c r="C40" s="49"/>
      <c r="D40" s="51"/>
      <c r="E40" s="50"/>
      <c r="F40" s="49"/>
      <c r="G40" s="52"/>
      <c r="H40" s="53"/>
      <c r="I40" s="54"/>
      <c r="J40" s="49"/>
      <c r="K40" s="55"/>
    </row>
    <row r="41" spans="1:26" ht="12.75" customHeight="1" x14ac:dyDescent="0.2">
      <c r="A41" s="2"/>
      <c r="B41" s="5" t="s">
        <v>85</v>
      </c>
      <c r="C41" s="6"/>
      <c r="D41" s="6"/>
      <c r="E41" s="6"/>
      <c r="F41" s="6"/>
      <c r="G41" s="6"/>
      <c r="H41" s="42">
        <f>(H23+H46+H36)/H19</f>
        <v>1.0498251867995017</v>
      </c>
      <c r="I41" s="24"/>
      <c r="J41" s="2"/>
      <c r="K41" s="2"/>
    </row>
    <row r="42" spans="1:26" ht="12.75" customHeight="1" x14ac:dyDescent="0.2">
      <c r="A42" s="8" t="s">
        <v>86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87</v>
      </c>
      <c r="C43" s="2"/>
      <c r="D43" s="2"/>
      <c r="E43" s="2"/>
      <c r="F43" s="2"/>
      <c r="G43" s="2"/>
      <c r="H43" s="180">
        <f>H9</f>
        <v>696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88</v>
      </c>
      <c r="C44" s="6"/>
      <c r="D44" s="6"/>
      <c r="E44" s="6"/>
      <c r="F44" s="6"/>
      <c r="G44" s="6"/>
      <c r="H44" s="180">
        <f>H16+H23+H36</f>
        <v>757.65734744707345</v>
      </c>
      <c r="I44" s="2"/>
      <c r="J44" s="2"/>
      <c r="K44" s="2"/>
    </row>
    <row r="45" spans="1:26" ht="12.75" customHeight="1" x14ac:dyDescent="0.2">
      <c r="A45" s="5" t="s">
        <v>89</v>
      </c>
      <c r="B45" s="2"/>
      <c r="C45" s="5"/>
      <c r="D45" s="5"/>
      <c r="E45" s="5"/>
      <c r="F45" s="5"/>
      <c r="G45" s="5" t="s">
        <v>47</v>
      </c>
      <c r="H45" s="42">
        <f>H43-H44</f>
        <v>-61.657347447073448</v>
      </c>
      <c r="I45" s="24"/>
      <c r="J45" s="2"/>
      <c r="K45" s="2"/>
    </row>
    <row r="46" spans="1:26" ht="12.75" customHeight="1" x14ac:dyDescent="0.2">
      <c r="A46" s="6"/>
      <c r="B46" s="5" t="s">
        <v>90</v>
      </c>
      <c r="C46" s="6"/>
      <c r="D46" s="6"/>
      <c r="E46" s="6"/>
      <c r="F46" s="6"/>
      <c r="G46" s="6"/>
      <c r="H46" s="180">
        <f>H39</f>
        <v>127.27272727272727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91</v>
      </c>
      <c r="B47" s="2"/>
      <c r="C47" s="5"/>
      <c r="D47" s="5"/>
      <c r="E47" s="5"/>
      <c r="F47" s="5"/>
      <c r="G47" s="5" t="s">
        <v>47</v>
      </c>
      <c r="H47" s="42">
        <f>H45-H46</f>
        <v>-188.9300747198007</v>
      </c>
      <c r="I47" s="24"/>
      <c r="J47" s="2"/>
      <c r="K47" s="2"/>
    </row>
    <row r="48" spans="1:26" ht="12.75" customHeight="1" x14ac:dyDescent="0.2">
      <c r="A48" s="8" t="s">
        <v>92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93</v>
      </c>
      <c r="C49" s="5"/>
      <c r="D49" s="2"/>
      <c r="E49" s="2"/>
      <c r="F49" s="2"/>
      <c r="G49" s="2"/>
      <c r="H49" s="181">
        <f>(H44+H46)/(D9/100)</f>
        <v>110.61625933997509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94</v>
      </c>
      <c r="C50" s="5"/>
      <c r="D50" s="2"/>
      <c r="E50" s="2"/>
      <c r="F50" s="2"/>
      <c r="G50" s="2"/>
      <c r="H50" s="181">
        <f>(H44+H46-H35)/(D9/100)</f>
        <v>109.61625933997509</v>
      </c>
      <c r="I50" s="2"/>
      <c r="J50" s="2"/>
      <c r="K50" s="2"/>
    </row>
    <row r="51" spans="1:26" ht="12.75" customHeight="1" x14ac:dyDescent="0.2">
      <c r="A51" s="5"/>
      <c r="B51" s="2"/>
      <c r="C51" s="5" t="s">
        <v>95</v>
      </c>
      <c r="D51" s="2"/>
      <c r="E51" s="2"/>
      <c r="F51" s="317">
        <v>400</v>
      </c>
      <c r="G51" s="5" t="s">
        <v>57</v>
      </c>
      <c r="H51" s="2"/>
      <c r="I51" s="24"/>
      <c r="J51" s="2"/>
      <c r="K51" s="2"/>
    </row>
    <row r="52" spans="1:26" ht="12.75" customHeight="1" x14ac:dyDescent="0.2">
      <c r="A52" s="2"/>
      <c r="B52" s="5" t="s">
        <v>96</v>
      </c>
      <c r="C52" s="2"/>
      <c r="D52" s="2"/>
      <c r="E52" s="2"/>
      <c r="F52" s="2"/>
      <c r="G52" s="2"/>
      <c r="H52" s="43">
        <f>(H9-H23-H36-H39-H15)/F51*100</f>
        <v>67.767481320049825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">
      <c r="A54" s="290" t="s">
        <v>45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89"/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26" ht="12.75" customHeight="1" x14ac:dyDescent="0.2"/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sheetProtection algorithmName="SHA-512" hashValue="OV0BjAegULYHzMEjcl8SI4ZFpuU8ZTjMcXXicuLozYmIXxeAJgfIqpGaml7W9zq/+kGLaTSyWCYJvCL6auOBUQ==" saltValue="0QH5QjmOPi2tF4b4Vht3Mw==" spinCount="100000" sheet="1" objects="1" scenarios="1"/>
  <mergeCells count="5">
    <mergeCell ref="A1:J1"/>
    <mergeCell ref="A7:B7"/>
    <mergeCell ref="B32:D32"/>
    <mergeCell ref="A56:K56"/>
    <mergeCell ref="A54:K54"/>
  </mergeCells>
  <pageMargins left="0.45" right="0.45" top="0.5" bottom="0.5" header="0.3" footer="0.3"/>
  <pageSetup scale="98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showGridLines="0" zoomScaleNormal="100" workbookViewId="0">
      <selection activeCell="D9" sqref="D9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64"/>
      <c r="C4" s="5" t="s">
        <v>4</v>
      </c>
      <c r="D4" s="159"/>
      <c r="E4" s="160"/>
      <c r="F4" s="176"/>
      <c r="G4" s="148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">
      <c r="A6" s="60" t="s">
        <v>106</v>
      </c>
      <c r="B6" s="6"/>
      <c r="C6" s="161" t="s">
        <v>107</v>
      </c>
      <c r="D6" s="162"/>
      <c r="E6" s="162"/>
      <c r="F6" s="162"/>
      <c r="G6" s="162"/>
      <c r="H6" s="1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86" t="s">
        <v>16</v>
      </c>
      <c r="B7" s="287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164</v>
      </c>
      <c r="B9" s="6"/>
      <c r="C9" s="2"/>
      <c r="D9" s="307">
        <v>1450</v>
      </c>
      <c r="E9" s="14" t="s">
        <v>27</v>
      </c>
      <c r="F9" s="308">
        <v>98</v>
      </c>
      <c r="G9" s="15" t="s">
        <v>35</v>
      </c>
      <c r="H9" s="16">
        <f>D9*(F9/100)</f>
        <v>1421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36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37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43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44</v>
      </c>
      <c r="C14" s="5"/>
      <c r="D14" s="309">
        <v>400</v>
      </c>
      <c r="E14" s="14" t="s">
        <v>27</v>
      </c>
      <c r="F14" s="310">
        <v>115</v>
      </c>
      <c r="G14" s="15" t="s">
        <v>35</v>
      </c>
      <c r="H14" s="177">
        <f>D14*(F14/100)</f>
        <v>459.99999999999994</v>
      </c>
      <c r="I14" s="24"/>
      <c r="J14" s="2"/>
      <c r="K14" s="2"/>
    </row>
    <row r="15" spans="1:26" ht="12.75" customHeight="1" x14ac:dyDescent="0.2">
      <c r="A15" s="6"/>
      <c r="B15" s="5" t="s">
        <v>46</v>
      </c>
      <c r="C15" s="5"/>
      <c r="D15" s="14"/>
      <c r="E15" s="14"/>
      <c r="F15" s="310">
        <v>5</v>
      </c>
      <c r="G15" s="14" t="s">
        <v>47</v>
      </c>
      <c r="H15" s="177">
        <f>F15</f>
        <v>5</v>
      </c>
      <c r="I15" s="24"/>
      <c r="J15" s="2"/>
      <c r="K15" s="2"/>
    </row>
    <row r="16" spans="1:26" ht="12.75" customHeight="1" x14ac:dyDescent="0.2">
      <c r="A16" s="2"/>
      <c r="B16" s="5" t="s">
        <v>48</v>
      </c>
      <c r="C16" s="5"/>
      <c r="D16" s="14"/>
      <c r="E16" s="14"/>
      <c r="F16" s="14"/>
      <c r="G16" s="14"/>
      <c r="H16" s="25">
        <f>SUM(H14:H15)</f>
        <v>464.99999999999994</v>
      </c>
      <c r="I16" s="2"/>
      <c r="J16" s="2"/>
      <c r="K16" s="2"/>
    </row>
    <row r="17" spans="1:26" ht="12.75" customHeight="1" x14ac:dyDescent="0.2">
      <c r="A17" s="8" t="s">
        <v>49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50</v>
      </c>
      <c r="C18" s="28"/>
      <c r="D18" s="311">
        <v>2.8</v>
      </c>
      <c r="E18" s="14" t="s">
        <v>51</v>
      </c>
      <c r="F18" s="5" t="s">
        <v>52</v>
      </c>
      <c r="G18" s="2"/>
      <c r="H18" s="178">
        <f>H19/D18</f>
        <v>375</v>
      </c>
      <c r="I18" s="2"/>
      <c r="J18" s="14" t="s">
        <v>53</v>
      </c>
      <c r="K18" s="2"/>
    </row>
    <row r="19" spans="1:26" ht="12.75" customHeight="1" x14ac:dyDescent="0.2">
      <c r="A19" s="2"/>
      <c r="B19" s="5" t="s">
        <v>54</v>
      </c>
      <c r="C19" s="30"/>
      <c r="D19" s="312">
        <v>7.2</v>
      </c>
      <c r="E19" s="14" t="s">
        <v>55</v>
      </c>
      <c r="F19" s="5" t="s">
        <v>56</v>
      </c>
      <c r="G19" s="30"/>
      <c r="H19" s="178">
        <f>D9-D14</f>
        <v>1050</v>
      </c>
      <c r="I19" s="2"/>
      <c r="J19" s="14" t="s">
        <v>57</v>
      </c>
      <c r="K19" s="2"/>
    </row>
    <row r="20" spans="1:26" ht="12.75" customHeight="1" x14ac:dyDescent="0.2">
      <c r="A20" s="8" t="s">
        <v>58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59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60</v>
      </c>
      <c r="C22" s="5"/>
      <c r="D22" s="6"/>
      <c r="E22" s="2"/>
      <c r="F22" s="6"/>
      <c r="G22" s="6"/>
      <c r="H22" s="291">
        <f>H24*D18</f>
        <v>1.6239999999999999</v>
      </c>
      <c r="I22" s="24"/>
      <c r="J22" s="2"/>
      <c r="K22" s="2"/>
    </row>
    <row r="23" spans="1:26" ht="12.75" customHeight="1" x14ac:dyDescent="0.2">
      <c r="A23" s="2"/>
      <c r="B23" s="5" t="s">
        <v>61</v>
      </c>
      <c r="C23" s="2"/>
      <c r="D23" s="5"/>
      <c r="E23" s="6"/>
      <c r="F23" s="2"/>
      <c r="G23" s="5"/>
      <c r="H23" s="215">
        <f>H22*H18</f>
        <v>609</v>
      </c>
      <c r="I23" s="24"/>
      <c r="J23" s="2"/>
      <c r="K23" s="2"/>
    </row>
    <row r="24" spans="1:26" ht="12.75" customHeight="1" x14ac:dyDescent="0.2">
      <c r="A24" s="2"/>
      <c r="B24" s="5" t="s">
        <v>62</v>
      </c>
      <c r="C24" s="6"/>
      <c r="D24" s="6"/>
      <c r="E24" s="6"/>
      <c r="F24" s="6"/>
      <c r="G24" s="6"/>
      <c r="H24" s="314">
        <v>0.57999999999999996</v>
      </c>
      <c r="I24" s="24"/>
      <c r="J24" s="2"/>
      <c r="K24" s="2"/>
    </row>
    <row r="25" spans="1:26" ht="12.75" customHeight="1" x14ac:dyDescent="0.2">
      <c r="A25" s="8" t="s">
        <v>63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64</v>
      </c>
      <c r="C26" s="2"/>
      <c r="D26" s="309">
        <v>2</v>
      </c>
      <c r="E26" s="14" t="s">
        <v>65</v>
      </c>
      <c r="F26" s="35"/>
      <c r="G26" s="15"/>
      <c r="H26" s="177">
        <f>H16*(D26/100)</f>
        <v>9.2999999999999989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66</v>
      </c>
      <c r="C27" s="2"/>
      <c r="D27" s="182">
        <f>H16</f>
        <v>464.99999999999994</v>
      </c>
      <c r="E27" s="14" t="s">
        <v>67</v>
      </c>
      <c r="F27" s="309">
        <v>6</v>
      </c>
      <c r="G27" s="15" t="s">
        <v>68</v>
      </c>
      <c r="H27" s="177">
        <f>D27*(F27/100)*(H$18/365)</f>
        <v>28.664383561643834</v>
      </c>
      <c r="I27" s="37" t="s">
        <v>69</v>
      </c>
      <c r="J27" s="2"/>
      <c r="K27" s="2"/>
    </row>
    <row r="28" spans="1:26" ht="12.75" customHeight="1" x14ac:dyDescent="0.2">
      <c r="A28" s="2"/>
      <c r="B28" s="5" t="s">
        <v>70</v>
      </c>
      <c r="C28" s="2"/>
      <c r="D28" s="182">
        <f>0.5*H23</f>
        <v>304.5</v>
      </c>
      <c r="E28" s="14" t="s">
        <v>67</v>
      </c>
      <c r="F28" s="309">
        <v>6</v>
      </c>
      <c r="G28" s="15" t="s">
        <v>68</v>
      </c>
      <c r="H28" s="177">
        <f>(D28)*(F28/100)*(H$18/365)</f>
        <v>18.770547945205482</v>
      </c>
      <c r="I28" s="37" t="s">
        <v>69</v>
      </c>
      <c r="J28" s="2"/>
      <c r="K28" s="2"/>
    </row>
    <row r="29" spans="1:26" ht="12.75" customHeight="1" x14ac:dyDescent="0.2">
      <c r="A29" s="2"/>
      <c r="B29" s="5" t="s">
        <v>71</v>
      </c>
      <c r="C29" s="2"/>
      <c r="D29" s="313">
        <v>1875</v>
      </c>
      <c r="E29" s="14" t="s">
        <v>27</v>
      </c>
      <c r="F29" s="310">
        <v>30</v>
      </c>
      <c r="G29" s="15" t="s">
        <v>72</v>
      </c>
      <c r="H29" s="177">
        <f>D29*(F29/2000)</f>
        <v>28.125</v>
      </c>
      <c r="I29" s="24"/>
      <c r="J29" s="2"/>
      <c r="K29" s="2"/>
    </row>
    <row r="30" spans="1:26" ht="12.75" customHeight="1" x14ac:dyDescent="0.2">
      <c r="A30" s="2"/>
      <c r="B30" s="5" t="s">
        <v>73</v>
      </c>
      <c r="C30" s="2"/>
      <c r="D30" s="14"/>
      <c r="E30" s="14"/>
      <c r="F30" s="310">
        <v>8</v>
      </c>
      <c r="G30" s="15" t="s">
        <v>47</v>
      </c>
      <c r="H30" s="177">
        <f t="shared" ref="H30:H35" si="0">F30</f>
        <v>8</v>
      </c>
      <c r="I30" s="2"/>
      <c r="J30" s="23"/>
      <c r="K30" s="2"/>
    </row>
    <row r="31" spans="1:26" ht="12.75" customHeight="1" x14ac:dyDescent="0.2">
      <c r="A31" s="2"/>
      <c r="B31" s="5" t="s">
        <v>74</v>
      </c>
      <c r="C31" s="2"/>
      <c r="D31" s="14"/>
      <c r="E31" s="14"/>
      <c r="F31" s="310">
        <v>14</v>
      </c>
      <c r="G31" s="15" t="s">
        <v>47</v>
      </c>
      <c r="H31" s="177">
        <f t="shared" si="0"/>
        <v>14</v>
      </c>
      <c r="I31" s="24"/>
      <c r="J31" s="2"/>
      <c r="K31" s="2"/>
    </row>
    <row r="32" spans="1:26" ht="12.75" customHeight="1" x14ac:dyDescent="0.2">
      <c r="A32" s="2"/>
      <c r="B32" s="288" t="s">
        <v>75</v>
      </c>
      <c r="C32" s="285"/>
      <c r="D32" s="285"/>
      <c r="E32" s="14"/>
      <c r="F32" s="310">
        <v>8</v>
      </c>
      <c r="G32" s="15" t="s">
        <v>76</v>
      </c>
      <c r="H32" s="177">
        <f t="shared" si="0"/>
        <v>8</v>
      </c>
      <c r="I32" s="24"/>
      <c r="J32" s="2"/>
      <c r="K32" s="2"/>
    </row>
    <row r="33" spans="1:26" ht="12.75" customHeight="1" x14ac:dyDescent="0.2">
      <c r="A33" s="2"/>
      <c r="B33" s="5" t="s">
        <v>77</v>
      </c>
      <c r="C33" s="2"/>
      <c r="D33" s="2"/>
      <c r="E33" s="14"/>
      <c r="F33" s="310">
        <v>10</v>
      </c>
      <c r="G33" s="15" t="s">
        <v>47</v>
      </c>
      <c r="H33" s="177">
        <f t="shared" si="0"/>
        <v>10</v>
      </c>
      <c r="I33" s="24"/>
      <c r="J33" s="2"/>
      <c r="K33" s="2"/>
    </row>
    <row r="34" spans="1:26" ht="12.75" customHeight="1" x14ac:dyDescent="0.2">
      <c r="A34" s="2"/>
      <c r="B34" s="5" t="s">
        <v>78</v>
      </c>
      <c r="C34" s="2"/>
      <c r="D34" s="2"/>
      <c r="E34" s="14"/>
      <c r="F34" s="310">
        <v>30</v>
      </c>
      <c r="G34" s="14" t="s">
        <v>47</v>
      </c>
      <c r="H34" s="177">
        <f t="shared" si="0"/>
        <v>30</v>
      </c>
      <c r="I34" s="24"/>
      <c r="J34" s="2"/>
      <c r="K34" s="2"/>
    </row>
    <row r="35" spans="1:26" ht="12.75" customHeight="1" x14ac:dyDescent="0.2">
      <c r="A35" s="6"/>
      <c r="B35" s="5" t="s">
        <v>79</v>
      </c>
      <c r="C35" s="6"/>
      <c r="D35" s="14"/>
      <c r="E35" s="14"/>
      <c r="F35" s="315">
        <v>10</v>
      </c>
      <c r="G35" s="15" t="s">
        <v>47</v>
      </c>
      <c r="H35" s="179">
        <f t="shared" si="0"/>
        <v>10</v>
      </c>
      <c r="I35" s="24"/>
      <c r="J35" s="2"/>
      <c r="K35" s="2"/>
    </row>
    <row r="36" spans="1:26" ht="12.75" customHeight="1" x14ac:dyDescent="0.2">
      <c r="A36" s="2"/>
      <c r="B36" s="38" t="s">
        <v>80</v>
      </c>
      <c r="C36" s="39"/>
      <c r="D36" s="40"/>
      <c r="E36" s="40"/>
      <c r="F36" s="40"/>
      <c r="G36" s="40"/>
      <c r="H36" s="25">
        <f>SUM(H26:H35)</f>
        <v>164.85993150684931</v>
      </c>
      <c r="I36" s="24"/>
      <c r="J36" s="2"/>
      <c r="K36" s="2"/>
    </row>
    <row r="37" spans="1:26" ht="12.75" customHeight="1" x14ac:dyDescent="0.2">
      <c r="A37" s="8" t="s">
        <v>81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82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83</v>
      </c>
      <c r="C39" s="2"/>
      <c r="D39" s="316">
        <v>0.7</v>
      </c>
      <c r="E39" s="5" t="s">
        <v>84</v>
      </c>
      <c r="F39" s="2"/>
      <c r="G39" s="41"/>
      <c r="H39" s="42">
        <f>D39*H18</f>
        <v>262.5</v>
      </c>
      <c r="I39" s="24"/>
      <c r="J39" s="2"/>
      <c r="K39" s="2"/>
    </row>
    <row r="40" spans="1:26" s="45" customFormat="1" ht="12.75" customHeight="1" x14ac:dyDescent="0.2">
      <c r="A40" s="50" t="s">
        <v>103</v>
      </c>
      <c r="B40" s="50"/>
      <c r="C40" s="49"/>
      <c r="D40" s="51"/>
      <c r="E40" s="50"/>
      <c r="F40" s="49"/>
      <c r="G40" s="52"/>
      <c r="H40" s="53"/>
      <c r="I40" s="54"/>
      <c r="J40" s="49"/>
      <c r="K40" s="6"/>
    </row>
    <row r="41" spans="1:26" ht="12.75" customHeight="1" x14ac:dyDescent="0.2">
      <c r="A41" s="2"/>
      <c r="B41" s="5" t="s">
        <v>85</v>
      </c>
      <c r="C41" s="6"/>
      <c r="D41" s="6"/>
      <c r="E41" s="6"/>
      <c r="F41" s="6"/>
      <c r="G41" s="6"/>
      <c r="H41" s="42">
        <f>(H23+H46+H36)/H19</f>
        <v>0.98700945857795175</v>
      </c>
      <c r="I41" s="24"/>
      <c r="J41" s="2"/>
      <c r="K41" s="2"/>
    </row>
    <row r="42" spans="1:26" ht="12.75" customHeight="1" x14ac:dyDescent="0.2">
      <c r="A42" s="8" t="s">
        <v>86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87</v>
      </c>
      <c r="C43" s="2"/>
      <c r="D43" s="2"/>
      <c r="E43" s="2"/>
      <c r="F43" s="2"/>
      <c r="G43" s="2"/>
      <c r="H43" s="180">
        <f>H9</f>
        <v>1421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88</v>
      </c>
      <c r="C44" s="6"/>
      <c r="D44" s="6"/>
      <c r="E44" s="6"/>
      <c r="F44" s="6"/>
      <c r="G44" s="6"/>
      <c r="H44" s="180">
        <f>H16+H23+H36</f>
        <v>1238.8599315068493</v>
      </c>
      <c r="I44" s="2"/>
      <c r="J44" s="2"/>
      <c r="K44" s="2"/>
    </row>
    <row r="45" spans="1:26" ht="12.75" customHeight="1" x14ac:dyDescent="0.2">
      <c r="A45" s="5" t="s">
        <v>89</v>
      </c>
      <c r="B45" s="2"/>
      <c r="C45" s="5"/>
      <c r="D45" s="5"/>
      <c r="E45" s="5"/>
      <c r="F45" s="5"/>
      <c r="G45" s="5" t="s">
        <v>47</v>
      </c>
      <c r="H45" s="42">
        <f>H43-H44</f>
        <v>182.14006849315069</v>
      </c>
      <c r="I45" s="24"/>
      <c r="J45" s="2"/>
      <c r="K45" s="2"/>
    </row>
    <row r="46" spans="1:26" ht="12.75" customHeight="1" x14ac:dyDescent="0.2">
      <c r="A46" s="6"/>
      <c r="B46" s="5" t="s">
        <v>90</v>
      </c>
      <c r="C46" s="6"/>
      <c r="D46" s="6"/>
      <c r="E46" s="6"/>
      <c r="F46" s="6"/>
      <c r="G46" s="6"/>
      <c r="H46" s="180">
        <f>H39</f>
        <v>262.5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91</v>
      </c>
      <c r="B47" s="2"/>
      <c r="C47" s="5"/>
      <c r="D47" s="5"/>
      <c r="E47" s="5"/>
      <c r="F47" s="5"/>
      <c r="G47" s="5" t="s">
        <v>47</v>
      </c>
      <c r="H47" s="42">
        <f>H45-H46</f>
        <v>-80.359931506849307</v>
      </c>
      <c r="I47" s="24"/>
      <c r="J47" s="2"/>
      <c r="K47" s="2"/>
    </row>
    <row r="48" spans="1:26" ht="12.75" customHeight="1" x14ac:dyDescent="0.2">
      <c r="A48" s="8" t="s">
        <v>92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93</v>
      </c>
      <c r="C49" s="5"/>
      <c r="D49" s="2"/>
      <c r="E49" s="2"/>
      <c r="F49" s="2"/>
      <c r="G49" s="2"/>
      <c r="H49" s="181">
        <f>(H44+H46)/(D9/100)</f>
        <v>103.54206424185168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94</v>
      </c>
      <c r="C50" s="5"/>
      <c r="D50" s="2"/>
      <c r="E50" s="2"/>
      <c r="F50" s="2"/>
      <c r="G50" s="2"/>
      <c r="H50" s="181">
        <f>(H44+H46-H35)/(D9/100)</f>
        <v>102.85240906943788</v>
      </c>
      <c r="I50" s="2"/>
      <c r="J50" s="2"/>
      <c r="K50" s="2"/>
    </row>
    <row r="51" spans="1:26" ht="12.75" customHeight="1" x14ac:dyDescent="0.2">
      <c r="A51" s="5"/>
      <c r="B51" s="2"/>
      <c r="C51" s="5" t="s">
        <v>95</v>
      </c>
      <c r="D51" s="2"/>
      <c r="E51" s="2"/>
      <c r="F51" s="317">
        <v>400</v>
      </c>
      <c r="G51" s="5" t="s">
        <v>57</v>
      </c>
      <c r="H51" s="2"/>
      <c r="I51" s="24"/>
      <c r="J51" s="2"/>
      <c r="K51" s="2"/>
    </row>
    <row r="52" spans="1:26" ht="12.75" customHeight="1" x14ac:dyDescent="0.2">
      <c r="A52" s="2"/>
      <c r="B52" s="5" t="s">
        <v>96</v>
      </c>
      <c r="C52" s="2"/>
      <c r="D52" s="2"/>
      <c r="E52" s="2"/>
      <c r="F52" s="2"/>
      <c r="G52" s="2"/>
      <c r="H52" s="43">
        <f>(H9-H23-H36-H39-H15)/F51*100</f>
        <v>94.910017123287673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">
      <c r="A54" s="290" t="s">
        <v>45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89"/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26" ht="12.75" customHeight="1" x14ac:dyDescent="0.2"/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sheetProtection algorithmName="SHA-512" hashValue="8PzL0A4jrvh42LU1qQAzkeqeJE3p2KWCMx3cVGsNCt5CgBvqRbvOz0UFG3hMmHO0+4r35XSVXOc+Rl0tUN8qJw==" saltValue="qeRjta+cGFC4aYF+DJQScw==" spinCount="100000" sheet="1" objects="1" scenarios="1"/>
  <mergeCells count="5">
    <mergeCell ref="A1:J1"/>
    <mergeCell ref="A7:B7"/>
    <mergeCell ref="B32:D32"/>
    <mergeCell ref="A56:K56"/>
    <mergeCell ref="A54:K5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showGridLines="0" zoomScaleNormal="100" workbookViewId="0">
      <selection activeCell="D9" sqref="D9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64"/>
      <c r="C4" s="5" t="s">
        <v>4</v>
      </c>
      <c r="D4" s="159"/>
      <c r="E4" s="160"/>
      <c r="F4" s="176"/>
      <c r="G4" s="148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60" t="s">
        <v>108</v>
      </c>
      <c r="B6" s="6"/>
      <c r="C6" s="161" t="s">
        <v>109</v>
      </c>
      <c r="D6" s="162"/>
      <c r="E6" s="162"/>
      <c r="F6" s="162"/>
      <c r="G6" s="162"/>
      <c r="H6" s="1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86" t="s">
        <v>16</v>
      </c>
      <c r="B7" s="287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164</v>
      </c>
      <c r="B9" s="6"/>
      <c r="C9" s="2"/>
      <c r="D9" s="165">
        <v>1450</v>
      </c>
      <c r="E9" s="14" t="s">
        <v>27</v>
      </c>
      <c r="F9" s="166">
        <v>95</v>
      </c>
      <c r="G9" s="15" t="s">
        <v>35</v>
      </c>
      <c r="H9" s="16">
        <f>D9*(F9/100)</f>
        <v>1377.5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36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37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43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44</v>
      </c>
      <c r="C14" s="5"/>
      <c r="D14" s="167">
        <v>800</v>
      </c>
      <c r="E14" s="14" t="s">
        <v>27</v>
      </c>
      <c r="F14" s="168">
        <v>90</v>
      </c>
      <c r="G14" s="15" t="s">
        <v>35</v>
      </c>
      <c r="H14" s="177">
        <f>D14*(F14/100)</f>
        <v>720</v>
      </c>
      <c r="I14" s="24"/>
      <c r="J14" s="2"/>
      <c r="K14" s="2"/>
    </row>
    <row r="15" spans="1:26" ht="12.75" customHeight="1" x14ac:dyDescent="0.2">
      <c r="A15" s="6"/>
      <c r="B15" s="5" t="s">
        <v>46</v>
      </c>
      <c r="C15" s="5"/>
      <c r="D15" s="14"/>
      <c r="E15" s="14"/>
      <c r="F15" s="168">
        <v>5</v>
      </c>
      <c r="G15" s="14" t="s">
        <v>47</v>
      </c>
      <c r="H15" s="177">
        <f>F15</f>
        <v>5</v>
      </c>
      <c r="I15" s="24"/>
      <c r="J15" s="2"/>
      <c r="K15" s="2"/>
    </row>
    <row r="16" spans="1:26" ht="12.75" customHeight="1" x14ac:dyDescent="0.2">
      <c r="A16" s="2"/>
      <c r="B16" s="5" t="s">
        <v>48</v>
      </c>
      <c r="C16" s="5"/>
      <c r="D16" s="14"/>
      <c r="E16" s="14"/>
      <c r="F16" s="14"/>
      <c r="G16" s="14"/>
      <c r="H16" s="25">
        <f>SUM(H14:H15)</f>
        <v>725</v>
      </c>
      <c r="I16" s="2"/>
      <c r="J16" s="2"/>
      <c r="K16" s="2"/>
    </row>
    <row r="17" spans="1:26" ht="12.75" customHeight="1" x14ac:dyDescent="0.2">
      <c r="A17" s="8" t="s">
        <v>49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50</v>
      </c>
      <c r="C18" s="28"/>
      <c r="D18" s="169">
        <v>2.8</v>
      </c>
      <c r="E18" s="14" t="s">
        <v>51</v>
      </c>
      <c r="F18" s="5" t="s">
        <v>52</v>
      </c>
      <c r="G18" s="2"/>
      <c r="H18" s="178">
        <f>H19/D18</f>
        <v>232.14285714285717</v>
      </c>
      <c r="I18" s="2"/>
      <c r="J18" s="14" t="s">
        <v>53</v>
      </c>
      <c r="K18" s="2"/>
    </row>
    <row r="19" spans="1:26" ht="12.75" customHeight="1" x14ac:dyDescent="0.2">
      <c r="A19" s="2"/>
      <c r="B19" s="5" t="s">
        <v>54</v>
      </c>
      <c r="C19" s="30"/>
      <c r="D19" s="170">
        <v>7.5</v>
      </c>
      <c r="E19" s="14" t="s">
        <v>55</v>
      </c>
      <c r="F19" s="5" t="s">
        <v>56</v>
      </c>
      <c r="G19" s="30"/>
      <c r="H19" s="178">
        <f>D9-D14</f>
        <v>650</v>
      </c>
      <c r="I19" s="2"/>
      <c r="J19" s="14" t="s">
        <v>57</v>
      </c>
      <c r="K19" s="2"/>
    </row>
    <row r="20" spans="1:26" ht="12.75" customHeight="1" x14ac:dyDescent="0.2">
      <c r="A20" s="8" t="s">
        <v>58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59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60</v>
      </c>
      <c r="C22" s="5"/>
      <c r="D22" s="6"/>
      <c r="E22" s="2"/>
      <c r="F22" s="6"/>
      <c r="G22" s="6"/>
      <c r="H22" s="291">
        <f>H24*D18</f>
        <v>1.68</v>
      </c>
      <c r="I22" s="24"/>
      <c r="J22" s="2"/>
      <c r="K22" s="2"/>
    </row>
    <row r="23" spans="1:26" ht="12.75" customHeight="1" x14ac:dyDescent="0.2">
      <c r="A23" s="2"/>
      <c r="B23" s="5" t="s">
        <v>61</v>
      </c>
      <c r="C23" s="2"/>
      <c r="D23" s="5"/>
      <c r="E23" s="6"/>
      <c r="F23" s="2"/>
      <c r="G23" s="5"/>
      <c r="H23" s="215">
        <f>H22*H18</f>
        <v>390</v>
      </c>
      <c r="I23" s="24"/>
      <c r="J23" s="2"/>
      <c r="K23" s="2"/>
    </row>
    <row r="24" spans="1:26" ht="12.75" customHeight="1" x14ac:dyDescent="0.2">
      <c r="A24" s="2"/>
      <c r="B24" s="5" t="s">
        <v>62</v>
      </c>
      <c r="C24" s="6"/>
      <c r="D24" s="6"/>
      <c r="E24" s="6"/>
      <c r="F24" s="6"/>
      <c r="G24" s="6"/>
      <c r="H24" s="171">
        <v>0.6</v>
      </c>
      <c r="I24" s="24"/>
      <c r="J24" s="2"/>
      <c r="K24" s="2"/>
    </row>
    <row r="25" spans="1:26" ht="12.75" customHeight="1" x14ac:dyDescent="0.2">
      <c r="A25" s="8" t="s">
        <v>63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64</v>
      </c>
      <c r="C26" s="2"/>
      <c r="D26" s="167">
        <v>1.5</v>
      </c>
      <c r="E26" s="14" t="s">
        <v>65</v>
      </c>
      <c r="F26" s="35"/>
      <c r="G26" s="15"/>
      <c r="H26" s="177">
        <f>H16*(D26/100)</f>
        <v>10.875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66</v>
      </c>
      <c r="C27" s="2"/>
      <c r="D27" s="182">
        <f>H16</f>
        <v>725</v>
      </c>
      <c r="E27" s="14" t="s">
        <v>67</v>
      </c>
      <c r="F27" s="167">
        <v>6</v>
      </c>
      <c r="G27" s="15" t="s">
        <v>68</v>
      </c>
      <c r="H27" s="177">
        <f>D27*(F27/100)*(H$18/365)</f>
        <v>27.666340508806265</v>
      </c>
      <c r="I27" s="37" t="s">
        <v>69</v>
      </c>
      <c r="J27" s="2"/>
      <c r="K27" s="2"/>
    </row>
    <row r="28" spans="1:26" ht="12.75" customHeight="1" x14ac:dyDescent="0.2">
      <c r="A28" s="2"/>
      <c r="B28" s="5" t="s">
        <v>70</v>
      </c>
      <c r="C28" s="2"/>
      <c r="D28" s="182">
        <f>0.5*H23</f>
        <v>195</v>
      </c>
      <c r="E28" s="14" t="s">
        <v>67</v>
      </c>
      <c r="F28" s="167">
        <v>6</v>
      </c>
      <c r="G28" s="15" t="s">
        <v>68</v>
      </c>
      <c r="H28" s="177">
        <f>(D28)*(F28/100)*(H$18/365)</f>
        <v>7.4412915851272015</v>
      </c>
      <c r="I28" s="37" t="s">
        <v>69</v>
      </c>
      <c r="J28" s="2"/>
      <c r="K28" s="2"/>
    </row>
    <row r="29" spans="1:26" ht="12.75" customHeight="1" x14ac:dyDescent="0.2">
      <c r="A29" s="2"/>
      <c r="B29" s="5" t="s">
        <v>71</v>
      </c>
      <c r="C29" s="2"/>
      <c r="D29" s="172">
        <v>1200</v>
      </c>
      <c r="E29" s="14" t="s">
        <v>27</v>
      </c>
      <c r="F29" s="168">
        <v>30</v>
      </c>
      <c r="G29" s="15" t="s">
        <v>72</v>
      </c>
      <c r="H29" s="177">
        <f>D29*(F29/2000)</f>
        <v>18</v>
      </c>
      <c r="I29" s="24"/>
      <c r="J29" s="2"/>
      <c r="K29" s="2"/>
    </row>
    <row r="30" spans="1:26" ht="12.75" customHeight="1" x14ac:dyDescent="0.2">
      <c r="A30" s="2"/>
      <c r="B30" s="5" t="s">
        <v>73</v>
      </c>
      <c r="C30" s="2"/>
      <c r="D30" s="14"/>
      <c r="E30" s="14"/>
      <c r="F30" s="168">
        <v>8</v>
      </c>
      <c r="G30" s="15" t="s">
        <v>47</v>
      </c>
      <c r="H30" s="177">
        <f>F30</f>
        <v>8</v>
      </c>
      <c r="I30" s="2"/>
      <c r="J30" s="23"/>
      <c r="K30" s="2"/>
    </row>
    <row r="31" spans="1:26" ht="12.75" customHeight="1" x14ac:dyDescent="0.2">
      <c r="A31" s="2"/>
      <c r="B31" s="5" t="s">
        <v>74</v>
      </c>
      <c r="C31" s="2"/>
      <c r="D31" s="14"/>
      <c r="E31" s="14"/>
      <c r="F31" s="168">
        <v>14</v>
      </c>
      <c r="G31" s="15" t="s">
        <v>47</v>
      </c>
      <c r="H31" s="177">
        <f>F31</f>
        <v>14</v>
      </c>
      <c r="I31" s="24"/>
      <c r="J31" s="2"/>
      <c r="K31" s="2"/>
    </row>
    <row r="32" spans="1:26" ht="12.75" customHeight="1" x14ac:dyDescent="0.2">
      <c r="A32" s="2"/>
      <c r="B32" s="288" t="s">
        <v>75</v>
      </c>
      <c r="C32" s="285"/>
      <c r="D32" s="285"/>
      <c r="E32" s="14"/>
      <c r="F32" s="168">
        <v>6</v>
      </c>
      <c r="G32" s="15" t="s">
        <v>76</v>
      </c>
      <c r="H32" s="177">
        <v>2.27</v>
      </c>
      <c r="I32" s="24"/>
      <c r="J32" s="2"/>
      <c r="K32" s="2"/>
    </row>
    <row r="33" spans="1:26" ht="12.75" customHeight="1" x14ac:dyDescent="0.2">
      <c r="A33" s="2"/>
      <c r="B33" s="5" t="s">
        <v>77</v>
      </c>
      <c r="C33" s="2"/>
      <c r="D33" s="2"/>
      <c r="E33" s="14"/>
      <c r="F33" s="168">
        <v>10</v>
      </c>
      <c r="G33" s="15" t="s">
        <v>47</v>
      </c>
      <c r="H33" s="177">
        <f>F33</f>
        <v>10</v>
      </c>
      <c r="I33" s="24"/>
      <c r="J33" s="2"/>
      <c r="K33" s="2"/>
    </row>
    <row r="34" spans="1:26" ht="12.75" customHeight="1" x14ac:dyDescent="0.2">
      <c r="A34" s="2"/>
      <c r="B34" s="5" t="s">
        <v>78</v>
      </c>
      <c r="C34" s="2"/>
      <c r="D34" s="2"/>
      <c r="E34" s="14"/>
      <c r="F34" s="168">
        <v>35</v>
      </c>
      <c r="G34" s="14" t="s">
        <v>47</v>
      </c>
      <c r="H34" s="177">
        <f>F34</f>
        <v>35</v>
      </c>
      <c r="I34" s="24"/>
      <c r="J34" s="2"/>
      <c r="K34" s="2"/>
    </row>
    <row r="35" spans="1:26" ht="12.75" customHeight="1" x14ac:dyDescent="0.2">
      <c r="A35" s="6"/>
      <c r="B35" s="5" t="s">
        <v>79</v>
      </c>
      <c r="C35" s="6"/>
      <c r="D35" s="14"/>
      <c r="E35" s="14"/>
      <c r="F35" s="173">
        <v>10</v>
      </c>
      <c r="G35" s="15" t="s">
        <v>47</v>
      </c>
      <c r="H35" s="179">
        <f>F35</f>
        <v>10</v>
      </c>
      <c r="I35" s="24"/>
      <c r="J35" s="2"/>
      <c r="K35" s="2"/>
    </row>
    <row r="36" spans="1:26" ht="12.75" customHeight="1" x14ac:dyDescent="0.2">
      <c r="A36" s="2"/>
      <c r="B36" s="38" t="s">
        <v>80</v>
      </c>
      <c r="C36" s="39"/>
      <c r="D36" s="40"/>
      <c r="E36" s="40"/>
      <c r="F36" s="40"/>
      <c r="G36" s="40"/>
      <c r="H36" s="25">
        <f>SUM(H26:H35)</f>
        <v>143.25263209393347</v>
      </c>
      <c r="I36" s="24"/>
      <c r="J36" s="2"/>
      <c r="K36" s="2"/>
    </row>
    <row r="37" spans="1:26" ht="12.75" customHeight="1" x14ac:dyDescent="0.2">
      <c r="A37" s="8" t="s">
        <v>81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82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83</v>
      </c>
      <c r="C39" s="2"/>
      <c r="D39" s="174">
        <v>0.7</v>
      </c>
      <c r="E39" s="5" t="s">
        <v>84</v>
      </c>
      <c r="F39" s="2"/>
      <c r="G39" s="41"/>
      <c r="H39" s="42">
        <f>D39*H18</f>
        <v>162.5</v>
      </c>
      <c r="I39" s="24"/>
      <c r="J39" s="2"/>
      <c r="K39" s="2"/>
    </row>
    <row r="40" spans="1:26" s="45" customFormat="1" ht="12.75" customHeight="1" x14ac:dyDescent="0.2">
      <c r="A40" s="50" t="s">
        <v>103</v>
      </c>
      <c r="B40" s="50"/>
      <c r="C40" s="50"/>
      <c r="D40" s="51"/>
      <c r="E40" s="50"/>
      <c r="F40" s="49"/>
      <c r="G40" s="52"/>
      <c r="H40" s="53"/>
      <c r="I40" s="54"/>
      <c r="J40" s="49"/>
      <c r="K40" s="6"/>
    </row>
    <row r="41" spans="1:26" ht="12.75" customHeight="1" x14ac:dyDescent="0.2">
      <c r="A41" s="2"/>
      <c r="B41" s="5" t="s">
        <v>85</v>
      </c>
      <c r="C41" s="6"/>
      <c r="D41" s="6"/>
      <c r="E41" s="6"/>
      <c r="F41" s="6"/>
      <c r="G41" s="6"/>
      <c r="H41" s="42">
        <f>(H23+H46+H36)/H19</f>
        <v>1.0703886647598977</v>
      </c>
      <c r="I41" s="24"/>
      <c r="J41" s="2"/>
      <c r="K41" s="2"/>
    </row>
    <row r="42" spans="1:26" ht="12.75" customHeight="1" x14ac:dyDescent="0.2">
      <c r="A42" s="8" t="s">
        <v>86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87</v>
      </c>
      <c r="C43" s="2"/>
      <c r="D43" s="2"/>
      <c r="E43" s="2"/>
      <c r="F43" s="2"/>
      <c r="G43" s="2"/>
      <c r="H43" s="180">
        <f>H9</f>
        <v>1377.5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88</v>
      </c>
      <c r="C44" s="6"/>
      <c r="D44" s="6"/>
      <c r="E44" s="6"/>
      <c r="F44" s="6"/>
      <c r="G44" s="6"/>
      <c r="H44" s="180">
        <f>H16+H23+H36</f>
        <v>1258.2526320939335</v>
      </c>
      <c r="I44" s="2"/>
      <c r="J44" s="2"/>
      <c r="K44" s="2"/>
    </row>
    <row r="45" spans="1:26" ht="12.75" customHeight="1" x14ac:dyDescent="0.2">
      <c r="A45" s="5" t="s">
        <v>89</v>
      </c>
      <c r="B45" s="2"/>
      <c r="C45" s="5"/>
      <c r="D45" s="5"/>
      <c r="E45" s="5"/>
      <c r="F45" s="5"/>
      <c r="G45" s="5" t="s">
        <v>47</v>
      </c>
      <c r="H45" s="42">
        <f>H43-H44</f>
        <v>119.24736790606653</v>
      </c>
      <c r="I45" s="24"/>
      <c r="J45" s="2"/>
      <c r="K45" s="2"/>
    </row>
    <row r="46" spans="1:26" ht="12.75" customHeight="1" x14ac:dyDescent="0.2">
      <c r="A46" s="6"/>
      <c r="B46" s="5" t="s">
        <v>90</v>
      </c>
      <c r="C46" s="6"/>
      <c r="D46" s="6"/>
      <c r="E46" s="6"/>
      <c r="F46" s="6"/>
      <c r="G46" s="6"/>
      <c r="H46" s="180">
        <f>H39</f>
        <v>162.5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91</v>
      </c>
      <c r="B47" s="2"/>
      <c r="C47" s="5"/>
      <c r="D47" s="5"/>
      <c r="E47" s="5"/>
      <c r="F47" s="5"/>
      <c r="G47" s="5" t="s">
        <v>47</v>
      </c>
      <c r="H47" s="42">
        <f>H45-H46</f>
        <v>-43.252632093933471</v>
      </c>
      <c r="I47" s="24"/>
      <c r="J47" s="2"/>
      <c r="K47" s="2"/>
    </row>
    <row r="48" spans="1:26" ht="12.75" customHeight="1" x14ac:dyDescent="0.2">
      <c r="A48" s="8" t="s">
        <v>92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93</v>
      </c>
      <c r="C49" s="5"/>
      <c r="D49" s="2"/>
      <c r="E49" s="2"/>
      <c r="F49" s="2"/>
      <c r="G49" s="2"/>
      <c r="H49" s="181">
        <f>(H44+H46)/(D9/100)</f>
        <v>97.982940144409199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94</v>
      </c>
      <c r="C50" s="5"/>
      <c r="D50" s="2"/>
      <c r="E50" s="2"/>
      <c r="F50" s="2"/>
      <c r="G50" s="2"/>
      <c r="H50" s="181">
        <f>(H44+H46-H35)/(D9/100)</f>
        <v>97.293284971995405</v>
      </c>
      <c r="I50" s="2"/>
      <c r="J50" s="2"/>
      <c r="K50" s="2"/>
    </row>
    <row r="51" spans="1:26" ht="12.75" customHeight="1" x14ac:dyDescent="0.2">
      <c r="A51" s="5"/>
      <c r="B51" s="2"/>
      <c r="C51" s="5" t="s">
        <v>95</v>
      </c>
      <c r="D51" s="2"/>
      <c r="E51" s="2"/>
      <c r="F51" s="175">
        <v>800</v>
      </c>
      <c r="G51" s="5" t="s">
        <v>57</v>
      </c>
      <c r="H51" s="2"/>
      <c r="I51" s="24"/>
      <c r="J51" s="2"/>
      <c r="K51" s="2"/>
    </row>
    <row r="52" spans="1:26" ht="12.75" customHeight="1" x14ac:dyDescent="0.2">
      <c r="A52" s="2"/>
      <c r="B52" s="5" t="s">
        <v>96</v>
      </c>
      <c r="C52" s="2"/>
      <c r="D52" s="2"/>
      <c r="E52" s="2"/>
      <c r="F52" s="2"/>
      <c r="G52" s="2"/>
      <c r="H52" s="43">
        <f>(H9-H23-H36-H39-H15)/F51*100</f>
        <v>84.593420988258316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">
      <c r="A54" s="290" t="s">
        <v>45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89"/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26" ht="12.75" customHeight="1" x14ac:dyDescent="0.2"/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sheetProtection algorithmName="SHA-512" hashValue="j+xeMc1NC40lmr6urqZAeQDxQe538MK61PmPWlVEl9+ZRPGh22x5ooT0IWlq3dvD2AyJjSHj3CSW5/Hm96RikA==" saltValue="mRZUpyallA6DwCkh/Uaq2Q==" spinCount="100000" sheet="1" objects="1" scenarios="1"/>
  <mergeCells count="5">
    <mergeCell ref="A1:J1"/>
    <mergeCell ref="A7:B7"/>
    <mergeCell ref="B32:D32"/>
    <mergeCell ref="A56:K56"/>
    <mergeCell ref="A54:K5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1"/>
  <sheetViews>
    <sheetView showGridLines="0" zoomScaleNormal="100" workbookViewId="0">
      <selection activeCell="D9" sqref="D9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64"/>
      <c r="C4" s="5" t="s">
        <v>4</v>
      </c>
      <c r="D4" s="159"/>
      <c r="E4" s="160"/>
      <c r="F4" s="176"/>
      <c r="G4" s="148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60" t="s">
        <v>106</v>
      </c>
      <c r="B6" s="6"/>
      <c r="C6" s="161" t="s">
        <v>110</v>
      </c>
      <c r="D6" s="162"/>
      <c r="E6" s="162"/>
      <c r="F6" s="162"/>
      <c r="G6" s="162"/>
      <c r="H6" s="1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86" t="s">
        <v>16</v>
      </c>
      <c r="B7" s="287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164</v>
      </c>
      <c r="B9" s="6"/>
      <c r="C9" s="2"/>
      <c r="D9" s="307">
        <v>600</v>
      </c>
      <c r="E9" s="14" t="s">
        <v>27</v>
      </c>
      <c r="F9" s="308">
        <v>140</v>
      </c>
      <c r="G9" s="15" t="s">
        <v>35</v>
      </c>
      <c r="H9" s="16">
        <f>D9*(F9/100)</f>
        <v>840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>
        <v>150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37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43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44</v>
      </c>
      <c r="C14" s="5"/>
      <c r="D14" s="309">
        <v>500</v>
      </c>
      <c r="E14" s="14" t="s">
        <v>27</v>
      </c>
      <c r="F14" s="310">
        <v>135</v>
      </c>
      <c r="G14" s="15" t="s">
        <v>35</v>
      </c>
      <c r="H14" s="177">
        <f>D14*(F14/100)</f>
        <v>675</v>
      </c>
      <c r="I14" s="24"/>
      <c r="J14" s="2"/>
      <c r="K14" s="2"/>
    </row>
    <row r="15" spans="1:26" ht="12.75" customHeight="1" x14ac:dyDescent="0.2">
      <c r="A15" s="6"/>
      <c r="B15" s="5" t="s">
        <v>46</v>
      </c>
      <c r="C15" s="5"/>
      <c r="D15" s="14"/>
      <c r="E15" s="14"/>
      <c r="F15" s="310">
        <v>0</v>
      </c>
      <c r="G15" s="14" t="s">
        <v>47</v>
      </c>
      <c r="H15" s="177">
        <f>F15</f>
        <v>0</v>
      </c>
      <c r="I15" s="24"/>
      <c r="J15" s="2"/>
      <c r="K15" s="2"/>
    </row>
    <row r="16" spans="1:26" ht="12.75" customHeight="1" x14ac:dyDescent="0.2">
      <c r="A16" s="2"/>
      <c r="B16" s="5" t="s">
        <v>48</v>
      </c>
      <c r="C16" s="5"/>
      <c r="D16" s="14"/>
      <c r="E16" s="14"/>
      <c r="F16" s="14"/>
      <c r="G16" s="14"/>
      <c r="H16" s="25">
        <f>SUM(H14:H15)</f>
        <v>675</v>
      </c>
      <c r="I16" s="2"/>
      <c r="J16" s="2"/>
      <c r="K16" s="2"/>
    </row>
    <row r="17" spans="1:26" ht="12.75" customHeight="1" x14ac:dyDescent="0.2">
      <c r="A17" s="8" t="s">
        <v>49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50</v>
      </c>
      <c r="C18" s="28"/>
      <c r="D18" s="311">
        <v>2.2000000000000002</v>
      </c>
      <c r="E18" s="14" t="s">
        <v>51</v>
      </c>
      <c r="F18" s="5" t="s">
        <v>52</v>
      </c>
      <c r="G18" s="2"/>
      <c r="H18" s="178">
        <f>H19/D18</f>
        <v>45.454545454545453</v>
      </c>
      <c r="I18" s="2"/>
      <c r="J18" s="14" t="s">
        <v>53</v>
      </c>
      <c r="K18" s="2"/>
    </row>
    <row r="19" spans="1:26" ht="12.75" customHeight="1" x14ac:dyDescent="0.2">
      <c r="A19" s="2"/>
      <c r="B19" s="5" t="s">
        <v>54</v>
      </c>
      <c r="C19" s="30"/>
      <c r="D19" s="312">
        <v>5.2</v>
      </c>
      <c r="E19" s="14" t="s">
        <v>55</v>
      </c>
      <c r="F19" s="5" t="s">
        <v>56</v>
      </c>
      <c r="G19" s="30"/>
      <c r="H19" s="178">
        <f>D9-D14</f>
        <v>100</v>
      </c>
      <c r="I19" s="2"/>
      <c r="J19" s="14" t="s">
        <v>57</v>
      </c>
      <c r="K19" s="2"/>
    </row>
    <row r="20" spans="1:26" ht="12.75" customHeight="1" x14ac:dyDescent="0.2">
      <c r="A20" s="8" t="s">
        <v>58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59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60</v>
      </c>
      <c r="C22" s="5"/>
      <c r="D22" s="6"/>
      <c r="E22" s="2"/>
      <c r="F22" s="6"/>
      <c r="G22" s="6"/>
      <c r="H22" s="291">
        <f>H24*D18</f>
        <v>1.0120000000000002</v>
      </c>
      <c r="I22" s="24"/>
      <c r="J22" s="2"/>
      <c r="K22" s="2"/>
    </row>
    <row r="23" spans="1:26" ht="12.75" customHeight="1" x14ac:dyDescent="0.2">
      <c r="A23" s="2"/>
      <c r="B23" s="5" t="s">
        <v>61</v>
      </c>
      <c r="C23" s="2"/>
      <c r="D23" s="5"/>
      <c r="E23" s="6"/>
      <c r="F23" s="2"/>
      <c r="G23" s="5"/>
      <c r="H23" s="215">
        <f>H22*H18</f>
        <v>46.000000000000007</v>
      </c>
      <c r="I23" s="24"/>
      <c r="J23" s="2"/>
      <c r="K23" s="2"/>
    </row>
    <row r="24" spans="1:26" ht="12.75" customHeight="1" x14ac:dyDescent="0.2">
      <c r="A24" s="2"/>
      <c r="B24" s="5" t="s">
        <v>62</v>
      </c>
      <c r="C24" s="6"/>
      <c r="D24" s="6"/>
      <c r="E24" s="6"/>
      <c r="F24" s="6"/>
      <c r="G24" s="6"/>
      <c r="H24" s="314">
        <v>0.46</v>
      </c>
      <c r="I24" s="24"/>
      <c r="J24" s="2"/>
      <c r="K24" s="2"/>
    </row>
    <row r="25" spans="1:26" ht="12.75" customHeight="1" x14ac:dyDescent="0.2">
      <c r="A25" s="8" t="s">
        <v>63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64</v>
      </c>
      <c r="C26" s="2"/>
      <c r="D26" s="309">
        <v>2</v>
      </c>
      <c r="E26" s="14" t="s">
        <v>65</v>
      </c>
      <c r="F26" s="35"/>
      <c r="G26" s="15"/>
      <c r="H26" s="177">
        <f>H16*(D26/100)</f>
        <v>13.5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66</v>
      </c>
      <c r="C27" s="2"/>
      <c r="D27" s="182">
        <f>H16</f>
        <v>675</v>
      </c>
      <c r="E27" s="14" t="s">
        <v>67</v>
      </c>
      <c r="F27" s="309">
        <v>6</v>
      </c>
      <c r="G27" s="15" t="s">
        <v>68</v>
      </c>
      <c r="H27" s="177">
        <f>D27*(F27/100)*(H$18/365)</f>
        <v>5.0435865504358652</v>
      </c>
      <c r="I27" s="37" t="s">
        <v>69</v>
      </c>
      <c r="J27" s="2"/>
      <c r="K27" s="2"/>
    </row>
    <row r="28" spans="1:26" ht="12.75" customHeight="1" x14ac:dyDescent="0.2">
      <c r="A28" s="2"/>
      <c r="B28" s="5" t="s">
        <v>70</v>
      </c>
      <c r="C28" s="2"/>
      <c r="D28" s="182">
        <f>0.5*H23</f>
        <v>23.000000000000004</v>
      </c>
      <c r="E28" s="14" t="s">
        <v>67</v>
      </c>
      <c r="F28" s="309">
        <v>6</v>
      </c>
      <c r="G28" s="15" t="s">
        <v>68</v>
      </c>
      <c r="H28" s="177">
        <f>(D28)*(F28/100)*(H$18/365)</f>
        <v>0.17185554171855544</v>
      </c>
      <c r="I28" s="37" t="s">
        <v>69</v>
      </c>
      <c r="J28" s="2"/>
      <c r="K28" s="2"/>
    </row>
    <row r="29" spans="1:26" ht="12.75" customHeight="1" x14ac:dyDescent="0.2">
      <c r="A29" s="2"/>
      <c r="B29" s="5" t="s">
        <v>71</v>
      </c>
      <c r="C29" s="2"/>
      <c r="D29" s="313">
        <v>250</v>
      </c>
      <c r="E29" s="14" t="s">
        <v>27</v>
      </c>
      <c r="F29" s="310">
        <v>30</v>
      </c>
      <c r="G29" s="15" t="s">
        <v>72</v>
      </c>
      <c r="H29" s="177">
        <f>D29*(F29/2000)</f>
        <v>3.75</v>
      </c>
      <c r="I29" s="24"/>
      <c r="J29" s="2"/>
      <c r="K29" s="2"/>
    </row>
    <row r="30" spans="1:26" ht="12.75" customHeight="1" x14ac:dyDescent="0.2">
      <c r="A30" s="2"/>
      <c r="B30" s="5" t="s">
        <v>73</v>
      </c>
      <c r="C30" s="2"/>
      <c r="D30" s="14"/>
      <c r="E30" s="14"/>
      <c r="F30" s="310">
        <v>10</v>
      </c>
      <c r="G30" s="15" t="s">
        <v>47</v>
      </c>
      <c r="H30" s="177">
        <f t="shared" ref="H30:H35" si="0">F30</f>
        <v>10</v>
      </c>
      <c r="I30" s="2"/>
      <c r="J30" s="23"/>
      <c r="K30" s="2"/>
    </row>
    <row r="31" spans="1:26" ht="12.75" customHeight="1" x14ac:dyDescent="0.2">
      <c r="A31" s="2"/>
      <c r="B31" s="5" t="s">
        <v>74</v>
      </c>
      <c r="C31" s="2"/>
      <c r="D31" s="14"/>
      <c r="E31" s="14"/>
      <c r="F31" s="310">
        <v>14</v>
      </c>
      <c r="G31" s="15" t="s">
        <v>47</v>
      </c>
      <c r="H31" s="177">
        <f t="shared" si="0"/>
        <v>14</v>
      </c>
      <c r="I31" s="24"/>
      <c r="J31" s="2"/>
      <c r="K31" s="2"/>
    </row>
    <row r="32" spans="1:26" ht="12.75" customHeight="1" x14ac:dyDescent="0.2">
      <c r="A32" s="2"/>
      <c r="B32" s="288" t="s">
        <v>75</v>
      </c>
      <c r="C32" s="285"/>
      <c r="D32" s="285"/>
      <c r="E32" s="14"/>
      <c r="F32" s="310">
        <v>0</v>
      </c>
      <c r="G32" s="15" t="s">
        <v>76</v>
      </c>
      <c r="H32" s="177">
        <f t="shared" si="0"/>
        <v>0</v>
      </c>
      <c r="I32" s="24"/>
      <c r="J32" s="2"/>
      <c r="K32" s="2"/>
    </row>
    <row r="33" spans="1:26" ht="12.75" customHeight="1" x14ac:dyDescent="0.2">
      <c r="A33" s="2"/>
      <c r="B33" s="5" t="s">
        <v>77</v>
      </c>
      <c r="C33" s="2"/>
      <c r="D33" s="2"/>
      <c r="E33" s="14"/>
      <c r="F33" s="310">
        <v>10</v>
      </c>
      <c r="G33" s="15" t="s">
        <v>47</v>
      </c>
      <c r="H33" s="177">
        <f t="shared" si="0"/>
        <v>10</v>
      </c>
      <c r="I33" s="24"/>
      <c r="J33" s="2"/>
      <c r="K33" s="2"/>
    </row>
    <row r="34" spans="1:26" ht="12.75" customHeight="1" x14ac:dyDescent="0.2">
      <c r="A34" s="2"/>
      <c r="B34" s="5" t="s">
        <v>78</v>
      </c>
      <c r="C34" s="2"/>
      <c r="D34" s="2"/>
      <c r="E34" s="14"/>
      <c r="F34" s="310">
        <v>15</v>
      </c>
      <c r="G34" s="14" t="s">
        <v>47</v>
      </c>
      <c r="H34" s="177">
        <f t="shared" si="0"/>
        <v>15</v>
      </c>
      <c r="I34" s="24"/>
      <c r="J34" s="2"/>
      <c r="K34" s="2"/>
    </row>
    <row r="35" spans="1:26" ht="12.75" customHeight="1" x14ac:dyDescent="0.2">
      <c r="A35" s="6"/>
      <c r="B35" s="5" t="s">
        <v>79</v>
      </c>
      <c r="C35" s="6"/>
      <c r="D35" s="14"/>
      <c r="E35" s="14"/>
      <c r="F35" s="315">
        <v>8</v>
      </c>
      <c r="G35" s="15" t="s">
        <v>47</v>
      </c>
      <c r="H35" s="179">
        <f t="shared" si="0"/>
        <v>8</v>
      </c>
      <c r="I35" s="24"/>
      <c r="J35" s="2"/>
      <c r="K35" s="2"/>
    </row>
    <row r="36" spans="1:26" ht="12.75" customHeight="1" x14ac:dyDescent="0.2">
      <c r="A36" s="2"/>
      <c r="B36" s="38" t="s">
        <v>80</v>
      </c>
      <c r="C36" s="39"/>
      <c r="D36" s="40"/>
      <c r="E36" s="40"/>
      <c r="F36" s="40"/>
      <c r="G36" s="40"/>
      <c r="H36" s="25">
        <f>SUM(H26:H35)</f>
        <v>79.465442092154419</v>
      </c>
      <c r="I36" s="24"/>
      <c r="J36" s="2"/>
      <c r="K36" s="2"/>
    </row>
    <row r="37" spans="1:26" ht="12.75" customHeight="1" x14ac:dyDescent="0.2">
      <c r="A37" s="8" t="s">
        <v>81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82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83</v>
      </c>
      <c r="C39" s="2"/>
      <c r="D39" s="318">
        <v>0.7</v>
      </c>
      <c r="E39" s="5" t="s">
        <v>84</v>
      </c>
      <c r="F39" s="2"/>
      <c r="G39" s="41"/>
      <c r="H39" s="42">
        <f>D39*H18</f>
        <v>31.818181818181817</v>
      </c>
      <c r="I39" s="24"/>
      <c r="J39" s="2"/>
      <c r="K39" s="2"/>
    </row>
    <row r="40" spans="1:26" s="45" customFormat="1" ht="12.75" customHeight="1" x14ac:dyDescent="0.2">
      <c r="A40" s="50" t="s">
        <v>103</v>
      </c>
      <c r="B40" s="50"/>
      <c r="C40" s="50"/>
      <c r="D40" s="57"/>
      <c r="E40" s="50"/>
      <c r="F40" s="50"/>
      <c r="G40" s="52"/>
      <c r="H40" s="53"/>
      <c r="I40" s="58"/>
      <c r="J40" s="50"/>
      <c r="K40" s="6"/>
    </row>
    <row r="41" spans="1:26" ht="12.75" customHeight="1" x14ac:dyDescent="0.2">
      <c r="A41" s="2"/>
      <c r="B41" s="5" t="s">
        <v>85</v>
      </c>
      <c r="C41" s="6"/>
      <c r="D41" s="6"/>
      <c r="E41" s="6"/>
      <c r="F41" s="6"/>
      <c r="G41" s="6"/>
      <c r="H41" s="42">
        <f>(H23+H46+H36)/H19</f>
        <v>1.5728362391033626</v>
      </c>
      <c r="I41" s="24"/>
      <c r="J41" s="2"/>
      <c r="K41" s="2"/>
    </row>
    <row r="42" spans="1:26" ht="12.75" customHeight="1" x14ac:dyDescent="0.2">
      <c r="A42" s="8" t="s">
        <v>86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87</v>
      </c>
      <c r="C43" s="2"/>
      <c r="D43" s="2"/>
      <c r="E43" s="2"/>
      <c r="F43" s="2"/>
      <c r="G43" s="2"/>
      <c r="H43" s="180">
        <f>H9</f>
        <v>840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88</v>
      </c>
      <c r="C44" s="6"/>
      <c r="D44" s="6"/>
      <c r="E44" s="6"/>
      <c r="F44" s="6"/>
      <c r="G44" s="6"/>
      <c r="H44" s="180">
        <f>H16+H23+H36</f>
        <v>800.46544209215438</v>
      </c>
      <c r="I44" s="2"/>
      <c r="J44" s="2"/>
      <c r="K44" s="2"/>
    </row>
    <row r="45" spans="1:26" ht="12.75" customHeight="1" x14ac:dyDescent="0.2">
      <c r="A45" s="5" t="s">
        <v>89</v>
      </c>
      <c r="B45" s="2"/>
      <c r="C45" s="5"/>
      <c r="D45" s="5"/>
      <c r="E45" s="5"/>
      <c r="F45" s="5"/>
      <c r="G45" s="5" t="s">
        <v>47</v>
      </c>
      <c r="H45" s="42">
        <f>H43-H44</f>
        <v>39.534557907845624</v>
      </c>
      <c r="I45" s="24"/>
      <c r="J45" s="2"/>
      <c r="K45" s="2"/>
    </row>
    <row r="46" spans="1:26" ht="12.75" customHeight="1" x14ac:dyDescent="0.2">
      <c r="A46" s="6"/>
      <c r="B46" s="5" t="s">
        <v>90</v>
      </c>
      <c r="C46" s="6"/>
      <c r="D46" s="6"/>
      <c r="E46" s="6"/>
      <c r="F46" s="6"/>
      <c r="G46" s="6"/>
      <c r="H46" s="180">
        <f>H39</f>
        <v>31.818181818181817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91</v>
      </c>
      <c r="B47" s="2"/>
      <c r="C47" s="5"/>
      <c r="D47" s="5"/>
      <c r="E47" s="5"/>
      <c r="F47" s="5"/>
      <c r="G47" s="5" t="s">
        <v>47</v>
      </c>
      <c r="H47" s="42">
        <f>H45-H46</f>
        <v>7.7163760896638074</v>
      </c>
      <c r="I47" s="24"/>
      <c r="J47" s="2"/>
      <c r="K47" s="2"/>
    </row>
    <row r="48" spans="1:26" ht="12.75" customHeight="1" x14ac:dyDescent="0.2">
      <c r="A48" s="8" t="s">
        <v>92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93</v>
      </c>
      <c r="C49" s="5"/>
      <c r="D49" s="2"/>
      <c r="E49" s="2"/>
      <c r="F49" s="2"/>
      <c r="G49" s="2"/>
      <c r="H49" s="181">
        <f>(H44+H46)/(D9/100)</f>
        <v>138.71393731838938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94</v>
      </c>
      <c r="C50" s="5"/>
      <c r="D50" s="2"/>
      <c r="E50" s="2"/>
      <c r="F50" s="2"/>
      <c r="G50" s="2"/>
      <c r="H50" s="181">
        <f>(H44+H46-H35)/(D9/100)</f>
        <v>137.38060398505604</v>
      </c>
      <c r="I50" s="2"/>
      <c r="J50" s="2"/>
      <c r="K50" s="2"/>
    </row>
    <row r="51" spans="1:26" ht="12.75" customHeight="1" x14ac:dyDescent="0.2">
      <c r="A51" s="5"/>
      <c r="B51" s="2"/>
      <c r="C51" s="5" t="s">
        <v>95</v>
      </c>
      <c r="D51" s="2"/>
      <c r="E51" s="2"/>
      <c r="F51" s="319">
        <v>500</v>
      </c>
      <c r="G51" s="5" t="s">
        <v>57</v>
      </c>
      <c r="H51" s="2"/>
      <c r="I51" s="24"/>
      <c r="J51" s="2"/>
      <c r="K51" s="2"/>
    </row>
    <row r="52" spans="1:26" ht="12.75" customHeight="1" x14ac:dyDescent="0.2">
      <c r="A52" s="2"/>
      <c r="B52" s="5" t="s">
        <v>96</v>
      </c>
      <c r="C52" s="2"/>
      <c r="D52" s="2"/>
      <c r="E52" s="2"/>
      <c r="F52" s="2"/>
      <c r="G52" s="2"/>
      <c r="H52" s="43">
        <f>(H9-H23-H36-H39-H15)/F51*100</f>
        <v>136.54327521793275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">
      <c r="A54" s="290" t="s">
        <v>45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89"/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26" ht="12.75" customHeight="1" x14ac:dyDescent="0.2"/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sheetProtection algorithmName="SHA-512" hashValue="CV5XVTbNLnNG+KNoo0XxtDm7mOTQGq3CBHxcyLUOz2lBr062KRcKlP8lfdWSuRnSMnxoEah68OFaZjtN3DTRsw==" saltValue="pXtv9Inyl2iLfz8mYvcEog==" spinCount="100000" sheet="1" objects="1" scenarios="1"/>
  <mergeCells count="5">
    <mergeCell ref="A1:J1"/>
    <mergeCell ref="A7:B7"/>
    <mergeCell ref="B32:D32"/>
    <mergeCell ref="A56:K56"/>
    <mergeCell ref="A54:K54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1"/>
  <sheetViews>
    <sheetView showGridLines="0" workbookViewId="0">
      <selection activeCell="D9" sqref="D9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64"/>
      <c r="C4" s="5" t="s">
        <v>4</v>
      </c>
      <c r="D4" s="159"/>
      <c r="E4" s="160"/>
      <c r="F4" s="214"/>
      <c r="G4" s="213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60" t="s">
        <v>106</v>
      </c>
      <c r="B6" s="6"/>
      <c r="C6" s="161" t="s">
        <v>112</v>
      </c>
      <c r="D6" s="162"/>
      <c r="E6" s="162"/>
      <c r="F6" s="162"/>
      <c r="G6" s="162"/>
      <c r="H6" s="1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86" t="s">
        <v>16</v>
      </c>
      <c r="B7" s="287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164</v>
      </c>
      <c r="B9" s="6"/>
      <c r="C9" s="2"/>
      <c r="D9" s="307">
        <v>1400</v>
      </c>
      <c r="E9" s="14" t="s">
        <v>27</v>
      </c>
      <c r="F9" s="308">
        <v>108</v>
      </c>
      <c r="G9" s="15" t="s">
        <v>35</v>
      </c>
      <c r="H9" s="16">
        <f>D9*(F9/100)</f>
        <v>1512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36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37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43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44</v>
      </c>
      <c r="C14" s="5"/>
      <c r="D14" s="309">
        <v>500</v>
      </c>
      <c r="E14" s="14" t="s">
        <v>27</v>
      </c>
      <c r="F14" s="310">
        <v>150</v>
      </c>
      <c r="G14" s="15" t="s">
        <v>35</v>
      </c>
      <c r="H14" s="177">
        <f>D14*(F14/100)</f>
        <v>750</v>
      </c>
      <c r="I14" s="24"/>
      <c r="J14" s="2"/>
      <c r="K14" s="2"/>
    </row>
    <row r="15" spans="1:26" ht="12.75" customHeight="1" x14ac:dyDescent="0.2">
      <c r="A15" s="6"/>
      <c r="B15" s="5" t="s">
        <v>46</v>
      </c>
      <c r="C15" s="5"/>
      <c r="D15" s="14"/>
      <c r="E15" s="14"/>
      <c r="F15" s="310">
        <v>5</v>
      </c>
      <c r="G15" s="14" t="s">
        <v>47</v>
      </c>
      <c r="H15" s="177">
        <f>F15</f>
        <v>5</v>
      </c>
      <c r="I15" s="24"/>
      <c r="J15" s="2"/>
      <c r="K15" s="2"/>
    </row>
    <row r="16" spans="1:26" ht="12.75" customHeight="1" x14ac:dyDescent="0.2">
      <c r="A16" s="2"/>
      <c r="B16" s="5" t="s">
        <v>48</v>
      </c>
      <c r="C16" s="5"/>
      <c r="D16" s="14"/>
      <c r="E16" s="14"/>
      <c r="F16" s="14"/>
      <c r="G16" s="14"/>
      <c r="H16" s="25">
        <f>SUM(H14:H15)</f>
        <v>755</v>
      </c>
      <c r="I16" s="2"/>
      <c r="J16" s="2"/>
      <c r="K16" s="2"/>
    </row>
    <row r="17" spans="1:26" ht="12.75" customHeight="1" x14ac:dyDescent="0.2">
      <c r="A17" s="8" t="s">
        <v>49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50</v>
      </c>
      <c r="C18" s="28"/>
      <c r="D18" s="311">
        <v>3.3</v>
      </c>
      <c r="E18" s="14" t="s">
        <v>51</v>
      </c>
      <c r="F18" s="5" t="s">
        <v>52</v>
      </c>
      <c r="G18" s="2"/>
      <c r="H18" s="178">
        <f>H19/D18</f>
        <v>272.72727272727275</v>
      </c>
      <c r="I18" s="2"/>
      <c r="J18" s="14" t="s">
        <v>53</v>
      </c>
      <c r="K18" s="2"/>
    </row>
    <row r="19" spans="1:26" ht="12.75" customHeight="1" x14ac:dyDescent="0.2">
      <c r="A19" s="2"/>
      <c r="B19" s="5" t="s">
        <v>54</v>
      </c>
      <c r="C19" s="30"/>
      <c r="D19" s="312">
        <v>6.8</v>
      </c>
      <c r="E19" s="14" t="s">
        <v>55</v>
      </c>
      <c r="F19" s="5" t="s">
        <v>56</v>
      </c>
      <c r="G19" s="30"/>
      <c r="H19" s="178">
        <f>D9-D14</f>
        <v>900</v>
      </c>
      <c r="I19" s="2"/>
      <c r="J19" s="14" t="s">
        <v>57</v>
      </c>
      <c r="K19" s="2"/>
    </row>
    <row r="20" spans="1:26" ht="12.75" customHeight="1" x14ac:dyDescent="0.2">
      <c r="A20" s="8" t="s">
        <v>58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59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60</v>
      </c>
      <c r="C22" s="5"/>
      <c r="D22" s="6"/>
      <c r="E22" s="2"/>
      <c r="F22" s="6"/>
      <c r="G22" s="6"/>
      <c r="H22" s="291">
        <v>1.8</v>
      </c>
      <c r="I22" s="24"/>
      <c r="J22" s="2"/>
      <c r="K22" s="2"/>
    </row>
    <row r="23" spans="1:26" ht="12.75" customHeight="1" x14ac:dyDescent="0.2">
      <c r="A23" s="2"/>
      <c r="B23" s="5" t="s">
        <v>61</v>
      </c>
      <c r="C23" s="2"/>
      <c r="D23" s="5"/>
      <c r="E23" s="6"/>
      <c r="F23" s="2"/>
      <c r="G23" s="5"/>
      <c r="H23" s="215">
        <f>H22*H18</f>
        <v>490.90909090909093</v>
      </c>
      <c r="I23" s="24"/>
      <c r="J23" s="2"/>
      <c r="K23" s="2"/>
    </row>
    <row r="24" spans="1:26" ht="12.75" customHeight="1" x14ac:dyDescent="0.2">
      <c r="A24" s="2"/>
      <c r="B24" s="5" t="s">
        <v>62</v>
      </c>
      <c r="C24" s="6"/>
      <c r="D24" s="6"/>
      <c r="E24" s="6"/>
      <c r="F24" s="6"/>
      <c r="G24" s="6"/>
      <c r="H24" s="314">
        <v>0.55000000000000004</v>
      </c>
      <c r="I24" s="24"/>
      <c r="J24" s="2"/>
      <c r="K24" s="2"/>
    </row>
    <row r="25" spans="1:26" ht="12.75" customHeight="1" x14ac:dyDescent="0.2">
      <c r="A25" s="8" t="s">
        <v>63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64</v>
      </c>
      <c r="C26" s="2"/>
      <c r="D26" s="309">
        <v>2</v>
      </c>
      <c r="E26" s="14" t="s">
        <v>65</v>
      </c>
      <c r="F26" s="35"/>
      <c r="G26" s="15"/>
      <c r="H26" s="177">
        <f>H16*(D26/100)</f>
        <v>15.1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97</v>
      </c>
      <c r="C27" s="2"/>
      <c r="D27" s="182">
        <f>H16</f>
        <v>755</v>
      </c>
      <c r="E27" s="14" t="s">
        <v>67</v>
      </c>
      <c r="F27" s="309">
        <v>6</v>
      </c>
      <c r="G27" s="15" t="s">
        <v>68</v>
      </c>
      <c r="H27" s="177">
        <f>D27*(F27/100)*(H$18/365)</f>
        <v>33.848069738480703</v>
      </c>
      <c r="I27" s="37" t="s">
        <v>98</v>
      </c>
      <c r="J27" s="2"/>
      <c r="K27" s="2"/>
    </row>
    <row r="28" spans="1:26" ht="12.75" customHeight="1" x14ac:dyDescent="0.2">
      <c r="A28" s="2"/>
      <c r="B28" s="5" t="s">
        <v>70</v>
      </c>
      <c r="C28" s="2"/>
      <c r="D28" s="182">
        <f>0.5*H23</f>
        <v>245.45454545454547</v>
      </c>
      <c r="E28" s="14" t="s">
        <v>67</v>
      </c>
      <c r="F28" s="309">
        <v>6</v>
      </c>
      <c r="G28" s="15" t="s">
        <v>68</v>
      </c>
      <c r="H28" s="177">
        <f>(D28)*(F28/100)*(H$18/365)</f>
        <v>11.004188837314617</v>
      </c>
      <c r="I28" s="37" t="s">
        <v>69</v>
      </c>
      <c r="J28" s="2"/>
      <c r="K28" s="2"/>
    </row>
    <row r="29" spans="1:26" ht="12.75" customHeight="1" x14ac:dyDescent="0.2">
      <c r="A29" s="2"/>
      <c r="B29" s="5" t="s">
        <v>71</v>
      </c>
      <c r="C29" s="2"/>
      <c r="D29" s="313">
        <v>1300</v>
      </c>
      <c r="E29" s="14" t="s">
        <v>27</v>
      </c>
      <c r="F29" s="310">
        <v>30</v>
      </c>
      <c r="G29" s="15" t="s">
        <v>72</v>
      </c>
      <c r="H29" s="177">
        <f>D29*(F29/2000)</f>
        <v>19.5</v>
      </c>
      <c r="I29" s="24"/>
      <c r="J29" s="2"/>
      <c r="K29" s="2"/>
    </row>
    <row r="30" spans="1:26" ht="12.75" customHeight="1" x14ac:dyDescent="0.2">
      <c r="A30" s="2"/>
      <c r="B30" s="5" t="s">
        <v>73</v>
      </c>
      <c r="C30" s="2"/>
      <c r="D30" s="14"/>
      <c r="E30" s="14"/>
      <c r="F30" s="310">
        <v>8</v>
      </c>
      <c r="G30" s="15" t="s">
        <v>47</v>
      </c>
      <c r="H30" s="177">
        <f t="shared" ref="H30:H35" si="0">F30</f>
        <v>8</v>
      </c>
      <c r="I30" s="2"/>
      <c r="J30" s="23"/>
      <c r="K30" s="2"/>
    </row>
    <row r="31" spans="1:26" ht="12.75" customHeight="1" x14ac:dyDescent="0.2">
      <c r="A31" s="2"/>
      <c r="B31" s="5" t="s">
        <v>74</v>
      </c>
      <c r="C31" s="2"/>
      <c r="D31" s="14"/>
      <c r="E31" s="14"/>
      <c r="F31" s="310">
        <v>14</v>
      </c>
      <c r="G31" s="15" t="s">
        <v>47</v>
      </c>
      <c r="H31" s="177">
        <f t="shared" si="0"/>
        <v>14</v>
      </c>
      <c r="I31" s="24"/>
      <c r="J31" s="2"/>
      <c r="K31" s="2"/>
    </row>
    <row r="32" spans="1:26" ht="12.75" customHeight="1" x14ac:dyDescent="0.2">
      <c r="A32" s="2"/>
      <c r="B32" s="288" t="s">
        <v>75</v>
      </c>
      <c r="C32" s="285"/>
      <c r="D32" s="285"/>
      <c r="E32" s="14"/>
      <c r="F32" s="310">
        <v>8</v>
      </c>
      <c r="G32" s="15" t="s">
        <v>76</v>
      </c>
      <c r="H32" s="177">
        <f t="shared" si="0"/>
        <v>8</v>
      </c>
      <c r="I32" s="24"/>
      <c r="J32" s="2"/>
      <c r="K32" s="2"/>
    </row>
    <row r="33" spans="1:26" ht="12.75" customHeight="1" x14ac:dyDescent="0.2">
      <c r="A33" s="2"/>
      <c r="B33" s="5" t="s">
        <v>77</v>
      </c>
      <c r="C33" s="2"/>
      <c r="D33" s="2"/>
      <c r="E33" s="14"/>
      <c r="F33" s="310">
        <v>10</v>
      </c>
      <c r="G33" s="15" t="s">
        <v>47</v>
      </c>
      <c r="H33" s="177">
        <f t="shared" si="0"/>
        <v>10</v>
      </c>
      <c r="I33" s="24"/>
      <c r="J33" s="2"/>
      <c r="K33" s="2"/>
    </row>
    <row r="34" spans="1:26" ht="12.75" customHeight="1" x14ac:dyDescent="0.2">
      <c r="A34" s="2"/>
      <c r="B34" s="5" t="s">
        <v>78</v>
      </c>
      <c r="C34" s="2"/>
      <c r="D34" s="2"/>
      <c r="E34" s="14"/>
      <c r="F34" s="310">
        <v>20</v>
      </c>
      <c r="G34" s="14" t="s">
        <v>47</v>
      </c>
      <c r="H34" s="177">
        <f t="shared" si="0"/>
        <v>20</v>
      </c>
      <c r="I34" s="24"/>
      <c r="J34" s="2"/>
      <c r="K34" s="2"/>
    </row>
    <row r="35" spans="1:26" ht="12.75" customHeight="1" x14ac:dyDescent="0.2">
      <c r="A35" s="6"/>
      <c r="B35" s="5" t="s">
        <v>79</v>
      </c>
      <c r="C35" s="6"/>
      <c r="D35" s="14"/>
      <c r="E35" s="14"/>
      <c r="F35" s="315">
        <v>10</v>
      </c>
      <c r="G35" s="15" t="s">
        <v>47</v>
      </c>
      <c r="H35" s="179">
        <f t="shared" si="0"/>
        <v>10</v>
      </c>
      <c r="I35" s="24"/>
      <c r="J35" s="2"/>
      <c r="K35" s="2"/>
    </row>
    <row r="36" spans="1:26" ht="12.75" customHeight="1" x14ac:dyDescent="0.2">
      <c r="A36" s="2"/>
      <c r="B36" s="38" t="s">
        <v>80</v>
      </c>
      <c r="C36" s="39"/>
      <c r="D36" s="40"/>
      <c r="E36" s="40"/>
      <c r="F36" s="40"/>
      <c r="G36" s="40"/>
      <c r="H36" s="25">
        <f>SUM(H26:H35)</f>
        <v>149.45225857579533</v>
      </c>
      <c r="I36" s="24"/>
      <c r="J36" s="2"/>
      <c r="K36" s="2"/>
    </row>
    <row r="37" spans="1:26" ht="12.75" customHeight="1" x14ac:dyDescent="0.2">
      <c r="A37" s="8" t="s">
        <v>81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82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83</v>
      </c>
      <c r="C39" s="2"/>
      <c r="D39" s="316">
        <v>0.7</v>
      </c>
      <c r="E39" s="5" t="s">
        <v>84</v>
      </c>
      <c r="F39" s="2"/>
      <c r="G39" s="41"/>
      <c r="H39" s="42">
        <f>D39*H18</f>
        <v>190.90909090909091</v>
      </c>
      <c r="I39" s="24"/>
      <c r="J39" s="2"/>
      <c r="K39" s="2"/>
    </row>
    <row r="40" spans="1:26" s="45" customFormat="1" ht="12.75" customHeight="1" x14ac:dyDescent="0.2">
      <c r="A40" s="50" t="s">
        <v>103</v>
      </c>
      <c r="B40" s="50"/>
      <c r="C40" s="50"/>
      <c r="D40" s="51"/>
      <c r="E40" s="50"/>
      <c r="F40" s="50"/>
      <c r="G40" s="52"/>
      <c r="H40" s="53"/>
      <c r="I40" s="58"/>
      <c r="J40" s="50"/>
      <c r="K40" s="6"/>
    </row>
    <row r="41" spans="1:26" ht="12.75" customHeight="1" x14ac:dyDescent="0.2">
      <c r="A41" s="2"/>
      <c r="B41" s="5" t="s">
        <v>85</v>
      </c>
      <c r="C41" s="6"/>
      <c r="D41" s="6"/>
      <c r="E41" s="6"/>
      <c r="F41" s="6"/>
      <c r="G41" s="6"/>
      <c r="H41" s="42">
        <f>(H23+H46+H36)/H19</f>
        <v>0.92363382265997462</v>
      </c>
      <c r="I41" s="24"/>
      <c r="J41" s="2"/>
      <c r="K41" s="2"/>
    </row>
    <row r="42" spans="1:26" ht="12.75" customHeight="1" x14ac:dyDescent="0.2">
      <c r="A42" s="8" t="s">
        <v>86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87</v>
      </c>
      <c r="C43" s="2"/>
      <c r="D43" s="2"/>
      <c r="E43" s="2"/>
      <c r="F43" s="2"/>
      <c r="G43" s="2"/>
      <c r="H43" s="180">
        <f>H9</f>
        <v>1512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88</v>
      </c>
      <c r="C44" s="6"/>
      <c r="D44" s="6"/>
      <c r="E44" s="6"/>
      <c r="F44" s="6"/>
      <c r="G44" s="6"/>
      <c r="H44" s="180">
        <f>H16+H23+H36</f>
        <v>1395.3613494848864</v>
      </c>
      <c r="I44" s="2"/>
      <c r="J44" s="2"/>
      <c r="K44" s="2"/>
    </row>
    <row r="45" spans="1:26" ht="12.75" customHeight="1" x14ac:dyDescent="0.2">
      <c r="A45" s="5" t="s">
        <v>89</v>
      </c>
      <c r="B45" s="2"/>
      <c r="C45" s="5"/>
      <c r="D45" s="5"/>
      <c r="E45" s="5"/>
      <c r="F45" s="5"/>
      <c r="G45" s="5" t="s">
        <v>47</v>
      </c>
      <c r="H45" s="42">
        <f>H43-H44</f>
        <v>116.63865051511357</v>
      </c>
      <c r="I45" s="24"/>
      <c r="J45" s="2"/>
      <c r="K45" s="2"/>
    </row>
    <row r="46" spans="1:26" ht="12.75" customHeight="1" x14ac:dyDescent="0.2">
      <c r="A46" s="6"/>
      <c r="B46" s="5" t="s">
        <v>90</v>
      </c>
      <c r="C46" s="6"/>
      <c r="D46" s="6"/>
      <c r="E46" s="6"/>
      <c r="F46" s="6"/>
      <c r="G46" s="6"/>
      <c r="H46" s="180">
        <f>H39</f>
        <v>190.90909090909091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91</v>
      </c>
      <c r="B47" s="2"/>
      <c r="C47" s="5"/>
      <c r="D47" s="5"/>
      <c r="E47" s="5"/>
      <c r="F47" s="5"/>
      <c r="G47" s="5" t="s">
        <v>47</v>
      </c>
      <c r="H47" s="42">
        <f>H45-H46</f>
        <v>-74.270440393977339</v>
      </c>
      <c r="I47" s="24"/>
      <c r="J47" s="2"/>
      <c r="K47" s="2"/>
    </row>
    <row r="48" spans="1:26" ht="12.75" customHeight="1" x14ac:dyDescent="0.2">
      <c r="A48" s="8" t="s">
        <v>92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93</v>
      </c>
      <c r="C49" s="5"/>
      <c r="D49" s="2"/>
      <c r="E49" s="2"/>
      <c r="F49" s="2"/>
      <c r="G49" s="2"/>
      <c r="H49" s="181">
        <f>(H44+H46)/(D9/100)</f>
        <v>113.30503145671267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94</v>
      </c>
      <c r="C50" s="5"/>
      <c r="D50" s="2"/>
      <c r="E50" s="2"/>
      <c r="F50" s="2"/>
      <c r="G50" s="2"/>
      <c r="H50" s="181">
        <f>(H44+H46-H35)/(D9/100)</f>
        <v>112.59074574242696</v>
      </c>
      <c r="I50" s="2"/>
      <c r="J50" s="2"/>
      <c r="K50" s="2"/>
    </row>
    <row r="51" spans="1:26" ht="12.75" customHeight="1" x14ac:dyDescent="0.2">
      <c r="A51" s="5"/>
      <c r="B51" s="2"/>
      <c r="C51" s="5" t="s">
        <v>95</v>
      </c>
      <c r="D51" s="2"/>
      <c r="E51" s="2"/>
      <c r="F51" s="319">
        <v>500</v>
      </c>
      <c r="G51" s="5" t="s">
        <v>57</v>
      </c>
      <c r="H51" s="2"/>
      <c r="I51" s="24"/>
      <c r="J51" s="2"/>
      <c r="K51" s="2"/>
    </row>
    <row r="52" spans="1:26" ht="12.75" customHeight="1" x14ac:dyDescent="0.2">
      <c r="A52" s="2"/>
      <c r="B52" s="5" t="s">
        <v>96</v>
      </c>
      <c r="C52" s="2"/>
      <c r="D52" s="2"/>
      <c r="E52" s="2"/>
      <c r="F52" s="2"/>
      <c r="G52" s="2"/>
      <c r="H52" s="43">
        <f>(H9-H23-H36-H39-H15)/F51*100</f>
        <v>135.14591192120454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">
      <c r="A54" s="290" t="s">
        <v>45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89"/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26" ht="12.75" customHeight="1" x14ac:dyDescent="0.2"/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sheetProtection algorithmName="SHA-512" hashValue="AqJyqM0YWsLk/lZSmjdYlL+/DzXjNLXoWAh+2+Fyu+t+HVYrlAcnmMObF3Y6SN/1n56n6tru2TbkEVZ/o7tNyA==" saltValue="2r99TmS+RQvYPI+i5dlkig==" spinCount="100000" sheet="1" objects="1" scenarios="1"/>
  <mergeCells count="5">
    <mergeCell ref="A1:J1"/>
    <mergeCell ref="A7:B7"/>
    <mergeCell ref="B32:D32"/>
    <mergeCell ref="A56:K56"/>
    <mergeCell ref="A54:K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Example Inputs</vt:lpstr>
      <vt:lpstr>Holstein bull calf birth to 400</vt:lpstr>
      <vt:lpstr>Dairy x beef calf birth to 400</vt:lpstr>
      <vt:lpstr>Dairy x beef cross 400-1400</vt:lpstr>
      <vt:lpstr>Holstein 400-800 lbs</vt:lpstr>
      <vt:lpstr>Holstein 400-1450 </vt:lpstr>
      <vt:lpstr>Holstein 800-1450</vt:lpstr>
      <vt:lpstr>Pre-condition feeder calves</vt:lpstr>
      <vt:lpstr>Finish beef steer calves</vt:lpstr>
      <vt:lpstr>Finish beef heifer calves </vt:lpstr>
      <vt:lpstr> Background beef calves</vt:lpstr>
      <vt:lpstr>Finish beef yearlings</vt:lpstr>
      <vt:lpstr>Cull cows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Halfman</dc:creator>
  <cp:lastModifiedBy>Bill Halfman</cp:lastModifiedBy>
  <cp:lastPrinted>2020-10-09T22:06:54Z</cp:lastPrinted>
  <dcterms:created xsi:type="dcterms:W3CDTF">2016-09-26T21:39:34Z</dcterms:created>
  <dcterms:modified xsi:type="dcterms:W3CDTF">2020-10-23T18:13:48Z</dcterms:modified>
</cp:coreProperties>
</file>