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whalfman\Downloads\"/>
    </mc:Choice>
  </mc:AlternateContent>
  <xr:revisionPtr revIDLastSave="0" documentId="13_ncr:1_{A48E5CF1-AC8E-4356-A1F0-3AECEC0B0A2F}" xr6:coauthVersionLast="47" xr6:coauthVersionMax="47" xr10:uidLastSave="{00000000-0000-0000-0000-000000000000}"/>
  <bookViews>
    <workbookView xWindow="-120" yWindow="-120" windowWidth="29040" windowHeight="15840" xr2:uid="{00000000-000D-0000-FFFF-FFFF00000000}"/>
  </bookViews>
  <sheets>
    <sheet name="About" sheetId="3" r:id="rId1"/>
    <sheet name="Introduction and Instructions" sheetId="2" r:id="rId2"/>
    <sheet name="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21" i="1" s="1"/>
  <c r="D17" i="1"/>
  <c r="F13" i="1"/>
  <c r="D13" i="1"/>
  <c r="C25" i="1" l="1"/>
  <c r="C22" i="1"/>
  <c r="C24" i="1" s="1"/>
  <c r="D21" i="1"/>
  <c r="D25" i="1" s="1"/>
  <c r="D30" i="1" l="1"/>
  <c r="D32" i="1" s="1"/>
  <c r="D39" i="1" s="1"/>
  <c r="D35" i="1" l="1"/>
  <c r="D36" i="1" s="1"/>
  <c r="D37" i="1" s="1"/>
  <c r="D41" i="1" s="1"/>
  <c r="D22" i="1"/>
  <c r="D24" i="1" s="1"/>
  <c r="D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Jeannine</author>
  </authors>
  <commentList>
    <comment ref="D18" authorId="0" shapeId="0" xr:uid="{00000000-0006-0000-0200-000001000000}">
      <text>
        <r>
          <rPr>
            <sz val="9"/>
            <color indexed="81"/>
            <rFont val="Tahoma"/>
            <family val="2"/>
          </rPr>
          <t>If this value is known, it will change the live weight market price comparison and the gross value compared to selling live</t>
        </r>
      </text>
    </comment>
    <comment ref="G18" authorId="0" shapeId="0" xr:uid="{00000000-0006-0000-0200-000002000000}">
      <text>
        <r>
          <rPr>
            <sz val="9"/>
            <color indexed="81"/>
            <rFont val="Tahoma"/>
            <family val="2"/>
          </rPr>
          <t>(Carcass weight / live weight) * 100 = dressing percentage</t>
        </r>
      </text>
    </comment>
    <comment ref="G19" authorId="0" shapeId="0" xr:uid="{00000000-0006-0000-0200-00000300000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shapeId="0" xr:uid="{00000000-0006-0000-0200-00000400000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shapeId="0" xr:uid="{00000000-0006-0000-0200-00000500000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<sst xmlns="http://schemas.openxmlformats.org/spreadsheetml/2006/main" count="120" uniqueCount="96">
  <si>
    <t>Grain Fed Freezer Beef Pricing Spreadsheet</t>
  </si>
  <si>
    <t>Your Numbers</t>
  </si>
  <si>
    <t>%</t>
  </si>
  <si>
    <t>lb</t>
  </si>
  <si>
    <t>Beef 62-64%, Holstein 58-60%</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</si>
  <si>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</si>
  <si>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</si>
  <si>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</si>
  <si>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</si>
  <si>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</si>
  <si>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</si>
  <si>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</si>
  <si>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</si>
  <si>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</si>
  <si>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</si>
  <si>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obtained from area fed cattle sales data</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</si>
  <si>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</si>
  <si>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</si>
  <si>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</si>
  <si>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</si>
  <si>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Freezer Beef Pricing Worksheet ver 1.0</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</si>
  <si>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</si>
  <si>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</si>
  <si>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</si>
  <si>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</si>
  <si>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</si>
  <si>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</si>
  <si>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</si>
  <si>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</si>
  <si>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</si>
  <si>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</si>
  <si>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</si>
  <si>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</si>
  <si>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</si>
  <si>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</si>
  <si>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</si>
  <si>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</si>
  <si>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</si>
  <si>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</si>
  <si>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</si>
  <si>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</si>
  <si>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</si>
  <si>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</si>
  <si>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</si>
  <si>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</si>
  <si>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</si>
  <si>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</si>
  <si>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</si>
  <si>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</si>
  <si>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</si>
  <si>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</si>
  <si>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</si>
  <si>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</si>
  <si>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</si>
  <si>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</si>
  <si>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</si>
  <si>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</si>
  <si>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</si>
  <si>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</si>
  <si>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</si>
  <si>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</si>
  <si>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</si>
  <si>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</si>
  <si>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</si>
  <si>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</si>
  <si>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 xml:space="preserve">http://www.ers.usda.gov/data-products/meat-price-spreads.aspx </t>
  </si>
  <si>
    <t>can be found at</t>
  </si>
  <si>
    <t>Current retail price of Choice beef</t>
  </si>
  <si>
    <t>enter value from number generated in other section</t>
  </si>
  <si>
    <t>yardage cost x days on feed (i.e. $0.45/d and 200 days on feed)</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</si>
  <si>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</si>
  <si>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</si>
  <si>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</si>
  <si>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</si>
  <si>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</si>
  <si>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</si>
  <si>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</si>
  <si>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</si>
  <si>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</si>
  <si>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</si>
  <si>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</si>
  <si>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Yardage including labor</t>
  </si>
  <si>
    <t>Other costs</t>
  </si>
  <si>
    <t xml:space="preserve">commission, beef checkoff, death loss, vet and medical, interest on feeder and feed, etc. </t>
  </si>
  <si>
    <t>Example Sept. 2014</t>
  </si>
  <si>
    <t>MSU is an affirmative-action, equal-opportunity employer.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Margaret Bethel, Director, MSU Extension, East Lansing, MI 48824. This information is for educational purposes only. Reference to commercial products or trade names does not imply endorsement by MSU Extension or bias against those not mentioned.</t>
  </si>
  <si>
    <r>
      <rPr>
        <b/>
        <sz val="16"/>
        <color theme="1"/>
        <rFont val="Calibri"/>
        <family val="2"/>
        <scheme val="minor"/>
      </rPr>
      <t>Developed by:</t>
    </r>
    <r>
      <rPr>
        <sz val="16"/>
        <color theme="1"/>
        <rFont val="Calibri"/>
        <family val="2"/>
        <scheme val="minor"/>
      </rPr>
      <t xml:space="preserve"> Jeannine Schweihofer, J. Roy Black, Bill Halfman, Kevin Gould, Jerry Lindquist</t>
    </r>
  </si>
  <si>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</si>
  <si>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</si>
  <si>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</si>
  <si>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</si>
  <si>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</si>
  <si>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</si>
  <si>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</si>
  <si>
    <t>Example Nov. 2017</t>
  </si>
  <si>
    <t>https://livestock.extension.wisc.edu/decision-tools-and-software/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</si>
</sst>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409]mmmm\ d\,\ yyyy;@"/>
    <numFmt numFmtId="166"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1">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6" fillId="0" borderId="0" xfId="0" applyFont="1" applyAlignment="1">
      <alignment wrapText="1"/>
    </xf>
    <xf numFmtId="0" fontId="8" fillId="0" borderId="0" xfId="0" applyFont="1"/>
    <xf numFmtId="165" fontId="7" fillId="0" borderId="0" xfId="0" applyNumberFormat="1" applyFo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16" fillId="4" borderId="0" xfId="0" applyFont="1" applyFill="1"/>
    <xf numFmtId="0" fontId="16" fillId="0" borderId="0" xfId="0" applyFont="1"/>
    <xf numFmtId="0" fontId="16" fillId="3" borderId="0" xfId="0" applyFont="1" applyFill="1"/>
    <xf numFmtId="0" fontId="16" fillId="6" borderId="0" xfId="0" applyFont="1" applyFill="1"/>
    <xf numFmtId="0" fontId="1" fillId="0" borderId="0" xfId="0" applyFont="1"/>
    <xf numFmtId="0" fontId="10" fillId="0" borderId="0" xfId="0" applyFont="1" applyAlignment="1">
      <alignment wrapText="1"/>
    </xf>
    <xf numFmtId="0" fontId="10" fillId="0" borderId="5" xfId="0" applyFont="1" applyBorder="1" applyAlignment="1">
      <alignment horizontal="center"/>
    </xf>
    <xf numFmtId="0" fontId="12" fillId="0" borderId="0" xfId="0" applyFont="1"/>
    <xf numFmtId="0" fontId="11" fillId="0" borderId="0" xfId="0" applyFont="1" applyAlignment="1">
      <alignment horizontal="center"/>
    </xf>
    <xf numFmtId="44" fontId="11" fillId="2" borderId="1" xfId="1" applyFont="1" applyFill="1" applyBorder="1" applyProtection="1"/>
    <xf numFmtId="0" fontId="13" fillId="0" borderId="3" xfId="0" applyFont="1" applyBorder="1"/>
    <xf numFmtId="0" fontId="10" fillId="0" borderId="3" xfId="0" applyFont="1" applyBorder="1"/>
    <xf numFmtId="44" fontId="10" fillId="0" borderId="4" xfId="0" applyNumberFormat="1" applyFont="1" applyBorder="1"/>
    <xf numFmtId="0" fontId="10" fillId="0" borderId="3" xfId="0" applyFont="1" applyBorder="1" applyAlignment="1">
      <alignment horizontal="center"/>
    </xf>
    <xf numFmtId="44" fontId="10" fillId="0" borderId="4" xfId="1" applyFont="1" applyBorder="1" applyProtection="1"/>
    <xf numFmtId="0" fontId="10" fillId="0" borderId="5" xfId="0" applyFont="1" applyBorder="1" applyAlignment="1">
      <alignment wrapText="1"/>
    </xf>
    <xf numFmtId="1" fontId="11" fillId="0" borderId="1" xfId="0" applyNumberFormat="1" applyFont="1" applyBorder="1"/>
    <xf numFmtId="0" fontId="11" fillId="2" borderId="1" xfId="0" applyFont="1" applyFill="1" applyBorder="1"/>
    <xf numFmtId="0" fontId="11" fillId="0" borderId="1" xfId="0" applyFont="1" applyBorder="1"/>
    <xf numFmtId="164" fontId="11" fillId="2" borderId="1" xfId="0" applyNumberFormat="1" applyFont="1" applyFill="1" applyBorder="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0" fontId="11" fillId="0" borderId="6" xfId="0" applyFont="1" applyBorder="1" applyAlignment="1">
      <alignment horizontal="center"/>
    </xf>
    <xf numFmtId="0" fontId="0" fillId="5" borderId="0" xfId="0" applyFill="1"/>
    <xf numFmtId="0" fontId="2" fillId="0" borderId="0" xfId="0" applyFont="1"/>
    <xf numFmtId="0" fontId="4" fillId="0" borderId="0" xfId="2" applyProtection="1"/>
    <xf numFmtId="44" fontId="11" fillId="5" borderId="1" xfId="1" applyFont="1" applyFill="1" applyBorder="1" applyProtection="1"/>
    <xf numFmtId="0" fontId="11" fillId="0" borderId="3" xfId="0" applyFont="1" applyBorder="1"/>
    <xf numFmtId="166" fontId="10" fillId="0" borderId="4" xfId="3" applyNumberFormat="1" applyFont="1" applyBorder="1" applyProtection="1"/>
    <xf numFmtId="0" fontId="11" fillId="0" borderId="3" xfId="0" applyFont="1" applyBorder="1" applyAlignment="1">
      <alignment horizontal="center"/>
    </xf>
    <xf numFmtId="0" fontId="10" fillId="2" borderId="4" xfId="0" applyFont="1" applyFill="1" applyBorder="1"/>
    <xf numFmtId="0" fontId="4" fillId="0" borderId="0" xfId="2" applyProtection="1">
      <protection locked="0"/>
    </xf>
    <xf numFmtId="0" fontId="10" fillId="0" borderId="0" xfId="0" applyFont="1" applyAlignment="1">
      <alignment horizontal="left" wrapText="1"/>
    </xf>
    <xf numFmtId="8" fontId="10" fillId="2" borderId="1" xfId="0" applyNumberFormat="1" applyFont="1" applyFill="1" applyBorder="1"/>
    <xf numFmtId="8" fontId="10" fillId="2" borderId="4" xfId="0" applyNumberFormat="1" applyFont="1" applyFill="1" applyBorder="1"/>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6</xdr:col>
      <xdr:colOff>333375</xdr:colOff>
      <xdr:row>3</xdr:row>
      <xdr:rowOff>68009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71450"/>
          <a:ext cx="3600450" cy="468059"/>
        </a:xfrm>
        <a:prstGeom prst="rect">
          <a:avLst/>
        </a:prstGeom>
      </xdr:spPr>
    </xdr:pic>
    <xdr:clientData/>
  </xdr:twoCellAnchor>
  <xdr:twoCellAnchor editAs="oneCell">
    <xdr:from>
      <xdr:col>0</xdr:col>
      <xdr:colOff>428625</xdr:colOff>
      <xdr:row>4</xdr:row>
      <xdr:rowOff>161925</xdr:rowOff>
    </xdr:from>
    <xdr:to>
      <xdr:col>5</xdr:col>
      <xdr:colOff>333375</xdr:colOff>
      <xdr:row>8</xdr:row>
      <xdr:rowOff>180975</xdr:rowOff>
    </xdr:to>
    <xdr:pic>
      <xdr:nvPicPr>
        <xdr:cNvPr id="3" name="Picture 2">
          <a:extLst>
            <a:ext uri="{FF2B5EF4-FFF2-40B4-BE49-F238E27FC236}">
              <a16:creationId xmlns:a16="http://schemas.microsoft.com/office/drawing/2014/main" id="{3217AA21-C350-8864-1899-9A803E388A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23925"/>
          <a:ext cx="2952750" cy="7810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msue.anr.msu.edu/topic/info/beef" TargetMode="External"/><Relationship Id="rId1" Type="http://schemas.openxmlformats.org/officeDocument/2006/relationships/hyperlink" Target="http://www.ers.usda.gov/data-products/meat-price-spreads.asp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ers.usda.gov/data-products/meat-price-spreads.a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8"/>
  <sheetViews>
    <sheetView tabSelected="1" zoomScaleNormal="100" workbookViewId="0">
      <selection activeCell="A11" sqref="A11"/>
    </sheetView>
  </sheetViews>
  <sheetFormatPr defaultRowHeight="15" x14ac:dyDescent="0.25"/>
  <sheetData>
    <row r="7" spans="1:10" x14ac:dyDescent="0.25">
      <c r="E7" s="1"/>
    </row>
    <row r="15" spans="1:10" ht="33.75" x14ac:dyDescent="0.5">
      <c r="A15" s="52" t="s">
        <v>20</v>
      </c>
      <c r="B15" s="52"/>
      <c r="C15" s="52"/>
      <c r="D15" s="52"/>
      <c r="E15" s="52"/>
      <c r="F15" s="52"/>
      <c r="G15" s="52"/>
      <c r="H15" s="52"/>
      <c r="I15" s="52"/>
      <c r="J15" s="10"/>
    </row>
    <row r="16" spans="1:10" ht="26.25" customHeight="1" x14ac:dyDescent="0.5">
      <c r="A16" s="53">
        <v>41897</v>
      </c>
      <c r="B16" s="53"/>
      <c r="C16" s="53"/>
      <c r="D16" s="53"/>
      <c r="E16" s="53"/>
      <c r="F16" s="53"/>
      <c r="G16" s="53"/>
      <c r="H16" s="53"/>
      <c r="I16" s="53"/>
      <c r="J16" s="11"/>
    </row>
    <row r="17" spans="1:10" ht="15" customHeight="1" x14ac:dyDescent="0.25">
      <c r="A17" s="2"/>
      <c r="B17" s="2"/>
      <c r="C17" s="2"/>
      <c r="D17" s="2"/>
      <c r="E17" s="2"/>
      <c r="F17" s="2"/>
      <c r="G17" s="2"/>
      <c r="H17" s="2"/>
      <c r="I17" s="2"/>
      <c r="J17" s="2"/>
    </row>
    <row r="18" spans="1:10" x14ac:dyDescent="0.25">
      <c r="A18" s="2"/>
      <c r="B18" s="2"/>
      <c r="C18" s="2"/>
      <c r="D18" s="2"/>
      <c r="E18" s="2"/>
      <c r="F18" s="2"/>
      <c r="G18" s="2"/>
      <c r="H18" s="2"/>
      <c r="I18" s="2"/>
      <c r="J18" s="2"/>
    </row>
    <row r="19" spans="1:10" ht="48" customHeight="1" x14ac:dyDescent="0.35">
      <c r="A19" s="55" t="s">
        <v>86</v>
      </c>
      <c r="B19" s="55"/>
      <c r="C19" s="55"/>
      <c r="D19" s="55"/>
      <c r="E19" s="55"/>
      <c r="F19" s="55"/>
      <c r="G19" s="55"/>
      <c r="H19" s="55"/>
      <c r="I19" s="55"/>
      <c r="J19" s="9"/>
    </row>
    <row r="20" spans="1:10" ht="15" customHeight="1" x14ac:dyDescent="0.35">
      <c r="A20" s="9"/>
      <c r="B20" s="9"/>
      <c r="C20" s="9"/>
      <c r="D20" s="9"/>
      <c r="E20" s="9"/>
      <c r="F20" s="9"/>
      <c r="G20" s="9"/>
      <c r="H20" s="9"/>
      <c r="I20" s="9"/>
      <c r="J20" s="9"/>
    </row>
    <row r="21" spans="1:10" x14ac:dyDescent="0.25">
      <c r="A21" s="54" t="s">
        <v>76</v>
      </c>
      <c r="B21" s="54"/>
      <c r="C21" s="54"/>
      <c r="D21" s="54"/>
      <c r="E21" s="54"/>
      <c r="F21" s="54"/>
      <c r="G21" s="54"/>
      <c r="H21" s="54"/>
      <c r="I21" s="54"/>
      <c r="J21" s="2"/>
    </row>
    <row r="22" spans="1:10" x14ac:dyDescent="0.25">
      <c r="A22" s="54"/>
      <c r="B22" s="54"/>
      <c r="C22" s="54"/>
      <c r="D22" s="54"/>
      <c r="E22" s="54"/>
      <c r="F22" s="54"/>
      <c r="G22" s="54"/>
      <c r="H22" s="54"/>
      <c r="I22" s="54"/>
      <c r="J22" s="2"/>
    </row>
    <row r="23" spans="1:10" x14ac:dyDescent="0.25">
      <c r="A23" t="s">
        <v>91</v>
      </c>
      <c r="J23" s="2"/>
    </row>
    <row r="24" spans="1:10" ht="139.5" customHeight="1" x14ac:dyDescent="0.25">
      <c r="A24" s="54" t="s">
        <v>85</v>
      </c>
      <c r="B24" s="54"/>
      <c r="C24" s="54"/>
      <c r="D24" s="54"/>
      <c r="E24" s="54"/>
      <c r="F24" s="54"/>
      <c r="G24" s="54"/>
      <c r="H24" s="54"/>
      <c r="I24" s="54"/>
      <c r="J24" s="2"/>
    </row>
    <row r="25" spans="1:10" x14ac:dyDescent="0.25">
      <c r="A25" s="2"/>
      <c r="B25" s="2"/>
      <c r="C25" s="2"/>
      <c r="D25" s="2"/>
      <c r="E25" s="2"/>
      <c r="F25" s="2"/>
      <c r="G25" s="2"/>
      <c r="H25" s="2"/>
      <c r="I25" s="2"/>
      <c r="J25" s="2"/>
    </row>
    <row r="26" spans="1:10" ht="123.75" customHeight="1" x14ac:dyDescent="0.25">
      <c r="A26" s="54" t="s">
        <v>78</v>
      </c>
      <c r="B26" s="54"/>
      <c r="C26" s="54"/>
      <c r="D26" s="54"/>
      <c r="E26" s="54"/>
      <c r="F26" s="54"/>
      <c r="G26" s="54"/>
      <c r="H26" s="54"/>
      <c r="I26" s="54"/>
      <c r="J26" s="2"/>
    </row>
    <row r="27" spans="1:10" x14ac:dyDescent="0.25">
      <c r="A27" s="2"/>
      <c r="B27" s="2"/>
      <c r="C27" s="2"/>
      <c r="D27" s="2"/>
      <c r="E27" s="2"/>
      <c r="F27" s="2"/>
      <c r="G27" s="2"/>
      <c r="H27" s="2"/>
      <c r="I27" s="2"/>
      <c r="J27" s="2"/>
    </row>
    <row r="28" spans="1:10" x14ac:dyDescent="0.25">
      <c r="A28" s="2"/>
      <c r="B28" s="2"/>
      <c r="C28" s="2"/>
      <c r="D28" s="2"/>
      <c r="E28" s="2"/>
      <c r="F28" s="2"/>
      <c r="G28" s="2"/>
      <c r="H28" s="2"/>
      <c r="I28" s="2"/>
      <c r="J28" s="2"/>
    </row>
  </sheetData>
  <sheetProtection algorithmName="SHA-512" hashValue="EsxCAIhUpYONzN4bdn+PoPemFRgrG+J9fHqh4iJVdE7P/1oulQvISNJzpHGoRZ2cRnpNYfbyzDWdSu4YaE1v7A==" saltValue="WBDc844Q+UJ7g/9EP2o+lg==" spinCount="100000" sheet="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workbookViewId="0">
      <selection activeCell="A20" sqref="A20"/>
    </sheetView>
  </sheetViews>
  <sheetFormatPr defaultColWidth="9.140625" defaultRowHeight="15.75" x14ac:dyDescent="0.25"/>
  <cols>
    <col min="1" max="16384" width="9.140625" style="4"/>
  </cols>
  <sheetData>
    <row r="1" spans="1:9" x14ac:dyDescent="0.25">
      <c r="A1" s="3" t="s">
        <v>21</v>
      </c>
    </row>
    <row r="2" spans="1:9" ht="32.25" customHeight="1" x14ac:dyDescent="0.25">
      <c r="A2" s="56" t="s">
        <v>71</v>
      </c>
      <c r="B2" s="56"/>
      <c r="C2" s="56"/>
      <c r="D2" s="56"/>
      <c r="E2" s="56"/>
      <c r="F2" s="56"/>
      <c r="G2" s="56"/>
      <c r="H2" s="56"/>
      <c r="I2" s="56"/>
    </row>
    <row r="4" spans="1:9" ht="79.5" customHeight="1" x14ac:dyDescent="0.25">
      <c r="A4" s="56" t="s">
        <v>72</v>
      </c>
      <c r="B4" s="56"/>
      <c r="C4" s="56"/>
      <c r="D4" s="56"/>
      <c r="E4" s="56"/>
      <c r="F4" s="56"/>
      <c r="G4" s="56"/>
      <c r="H4" s="56"/>
      <c r="I4" s="56"/>
    </row>
    <row r="6" spans="1:9" x14ac:dyDescent="0.25">
      <c r="A6" s="3" t="s">
        <v>48</v>
      </c>
    </row>
    <row r="7" spans="1:9" x14ac:dyDescent="0.25">
      <c r="A7" s="4" t="s">
        <v>19</v>
      </c>
    </row>
    <row r="8" spans="1:9" ht="47.25" customHeight="1" x14ac:dyDescent="0.25">
      <c r="A8" s="56" t="s">
        <v>73</v>
      </c>
      <c r="B8" s="56"/>
      <c r="C8" s="56"/>
      <c r="D8" s="56"/>
      <c r="E8" s="56"/>
      <c r="F8" s="56"/>
      <c r="G8" s="56"/>
      <c r="H8" s="56"/>
      <c r="I8" s="56"/>
    </row>
    <row r="9" spans="1:9" x14ac:dyDescent="0.25">
      <c r="A9" s="5"/>
      <c r="B9" s="4" t="s">
        <v>12</v>
      </c>
    </row>
    <row r="10" spans="1:9" x14ac:dyDescent="0.25">
      <c r="A10" s="6"/>
      <c r="B10" s="4" t="s">
        <v>16</v>
      </c>
    </row>
    <row r="11" spans="1:9" x14ac:dyDescent="0.25">
      <c r="A11" s="7"/>
      <c r="B11" s="4" t="s">
        <v>49</v>
      </c>
    </row>
    <row r="12" spans="1:9" x14ac:dyDescent="0.25">
      <c r="A12" s="8"/>
      <c r="B12" s="4" t="s">
        <v>68</v>
      </c>
    </row>
    <row r="14" spans="1:9" ht="48" customHeight="1" x14ac:dyDescent="0.25">
      <c r="A14" s="57" t="s">
        <v>74</v>
      </c>
      <c r="B14" s="57"/>
      <c r="C14" s="57"/>
      <c r="D14" s="57"/>
      <c r="E14" s="57"/>
      <c r="F14" s="57"/>
      <c r="G14" s="57"/>
      <c r="H14" s="57"/>
      <c r="I14" s="57"/>
    </row>
    <row r="15" spans="1:9" ht="15.6" customHeight="1" x14ac:dyDescent="0.25">
      <c r="A15" s="49"/>
      <c r="B15" s="49"/>
      <c r="C15" s="49"/>
      <c r="D15" s="49"/>
      <c r="E15" s="49"/>
      <c r="F15" s="49"/>
      <c r="G15" s="49"/>
      <c r="H15" s="49"/>
      <c r="I15" s="49"/>
    </row>
    <row r="16" spans="1:9" ht="15.95" customHeight="1" x14ac:dyDescent="0.25">
      <c r="A16" t="s">
        <v>91</v>
      </c>
      <c r="B16" s="49"/>
      <c r="C16" s="49"/>
      <c r="D16" s="49"/>
      <c r="E16" s="49"/>
      <c r="F16" s="49"/>
      <c r="G16" s="49"/>
      <c r="H16" s="49"/>
      <c r="I16" s="49"/>
    </row>
    <row r="18" spans="1:9" x14ac:dyDescent="0.25">
      <c r="A18" s="3" t="s">
        <v>64</v>
      </c>
    </row>
    <row r="19" spans="1:9" ht="32.25" customHeight="1" x14ac:dyDescent="0.25">
      <c r="A19" s="56" t="s">
        <v>75</v>
      </c>
      <c r="B19" s="56"/>
      <c r="C19" s="56"/>
      <c r="D19" s="56"/>
      <c r="E19" s="56"/>
      <c r="F19" s="56"/>
      <c r="G19" s="56"/>
      <c r="H19" s="56"/>
      <c r="I19" s="56"/>
    </row>
    <row r="20" spans="1:9" x14ac:dyDescent="0.25">
      <c r="A20" s="48" t="s">
        <v>95</v>
      </c>
    </row>
    <row r="21" spans="1:9" x14ac:dyDescent="0.25">
      <c r="A21" s="48" t="s">
        <v>87</v>
      </c>
    </row>
    <row r="22" spans="1:9" x14ac:dyDescent="0.25">
      <c r="A22" s="48" t="s">
        <v>88</v>
      </c>
    </row>
    <row r="23" spans="1:9" x14ac:dyDescent="0.25">
      <c r="A23" s="4" t="s">
        <v>11</v>
      </c>
    </row>
    <row r="24" spans="1:9" x14ac:dyDescent="0.25">
      <c r="A24" s="48" t="s">
        <v>10</v>
      </c>
    </row>
  </sheetData>
  <sheetProtection algorithmName="SHA-512" hashValue="el3IYjKPXaCbr2xKQi3ny+b2yS7sv08HXSgAS5aeDa3Mhk+1foe8XVfNTN/arIWZJm3FKLDxQjxYVSXaSbieSw==" saltValue="Klrs8vw140uveu7eQ7a9/A==" spinCount="100000" sheet="1" objects="1" scenarios="1" selectLockedCells="1"/>
  <mergeCells count="5">
    <mergeCell ref="A2:I2"/>
    <mergeCell ref="A4:I4"/>
    <mergeCell ref="A8:I8"/>
    <mergeCell ref="A14:I14"/>
    <mergeCell ref="A19:I19"/>
  </mergeCells>
  <hyperlinks>
    <hyperlink ref="A24" r:id="rId1" xr:uid="{00000000-0004-0000-0100-000000000000}"/>
    <hyperlink ref="A22" r:id="rId2" xr:uid="{00000000-0004-0000-0100-000002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4"/>
  <sheetViews>
    <sheetView zoomScale="125" zoomScaleNormal="125" workbookViewId="0">
      <selection activeCell="D8" sqref="D8"/>
    </sheetView>
  </sheetViews>
  <sheetFormatPr defaultColWidth="8.7109375" defaultRowHeight="15" x14ac:dyDescent="0.25"/>
  <cols>
    <col min="1" max="1" width="40" customWidth="1"/>
    <col min="2" max="2" width="4.5703125" customWidth="1"/>
    <col min="3" max="3" width="12.7109375" customWidth="1"/>
    <col min="4" max="4" width="12.5703125" customWidth="1"/>
    <col min="5" max="5" width="6.5703125" style="1" customWidth="1"/>
    <col min="6" max="6" width="12.5703125" customWidth="1"/>
    <col min="10" max="10" width="7.140625" customWidth="1"/>
  </cols>
  <sheetData>
    <row r="1" spans="1:7" ht="18.75" x14ac:dyDescent="0.3">
      <c r="A1" s="60" t="s">
        <v>0</v>
      </c>
      <c r="B1" s="60"/>
      <c r="C1" s="60"/>
      <c r="D1" s="60"/>
      <c r="E1" s="60"/>
      <c r="F1" s="60"/>
    </row>
    <row r="2" spans="1:7" x14ac:dyDescent="0.25">
      <c r="A2" s="16"/>
      <c r="B2" s="17" t="s">
        <v>12</v>
      </c>
    </row>
    <row r="3" spans="1:7" x14ac:dyDescent="0.25">
      <c r="A3" s="18"/>
      <c r="B3" s="17" t="s">
        <v>16</v>
      </c>
    </row>
    <row r="4" spans="1:7" x14ac:dyDescent="0.25">
      <c r="A4" s="19"/>
      <c r="B4" s="17" t="s">
        <v>90</v>
      </c>
    </row>
    <row r="5" spans="1:7" s="20" customFormat="1" ht="18.75" x14ac:dyDescent="0.3">
      <c r="A5" s="58" t="s">
        <v>53</v>
      </c>
      <c r="B5" s="58"/>
      <c r="C5" s="58"/>
      <c r="D5" s="58"/>
      <c r="E5" s="58"/>
      <c r="F5" s="58"/>
    </row>
    <row r="6" spans="1:7" s="4" customFormat="1" ht="31.5" x14ac:dyDescent="0.25">
      <c r="D6" s="21" t="s">
        <v>1</v>
      </c>
      <c r="E6" s="22" t="s">
        <v>56</v>
      </c>
      <c r="F6" s="21" t="s">
        <v>94</v>
      </c>
      <c r="G6" s="3" t="s">
        <v>14</v>
      </c>
    </row>
    <row r="7" spans="1:7" s="4" customFormat="1" ht="15.75" x14ac:dyDescent="0.25">
      <c r="A7" s="23" t="s">
        <v>50</v>
      </c>
      <c r="D7" s="12">
        <v>600</v>
      </c>
      <c r="E7" s="24"/>
      <c r="F7" s="25">
        <v>600</v>
      </c>
      <c r="G7" s="4" t="s">
        <v>52</v>
      </c>
    </row>
    <row r="8" spans="1:7" s="4" customFormat="1" ht="15.75" x14ac:dyDescent="0.25">
      <c r="A8" s="23" t="s">
        <v>23</v>
      </c>
      <c r="D8" s="12">
        <v>388</v>
      </c>
      <c r="E8" s="24"/>
      <c r="F8" s="25">
        <v>388</v>
      </c>
      <c r="G8" s="4" t="s">
        <v>24</v>
      </c>
    </row>
    <row r="9" spans="1:7" s="4" customFormat="1" ht="15.75" x14ac:dyDescent="0.25">
      <c r="A9" s="23" t="s">
        <v>80</v>
      </c>
      <c r="D9" s="12">
        <v>25</v>
      </c>
      <c r="E9" s="24"/>
      <c r="F9" s="25">
        <v>25</v>
      </c>
      <c r="G9" s="4" t="s">
        <v>25</v>
      </c>
    </row>
    <row r="10" spans="1:7" s="4" customFormat="1" ht="15.75" x14ac:dyDescent="0.25">
      <c r="A10" s="23" t="s">
        <v>81</v>
      </c>
      <c r="D10" s="12">
        <v>90</v>
      </c>
      <c r="E10" s="24"/>
      <c r="F10" s="25">
        <v>90</v>
      </c>
      <c r="G10" s="4" t="s">
        <v>69</v>
      </c>
    </row>
    <row r="11" spans="1:7" s="4" customFormat="1" ht="15.75" x14ac:dyDescent="0.25">
      <c r="A11" s="23" t="s">
        <v>79</v>
      </c>
      <c r="D11" s="12">
        <v>100</v>
      </c>
      <c r="E11" s="24"/>
      <c r="F11" s="25">
        <v>100</v>
      </c>
      <c r="G11" s="4" t="s">
        <v>70</v>
      </c>
    </row>
    <row r="12" spans="1:7" s="4" customFormat="1" ht="15.75" x14ac:dyDescent="0.25">
      <c r="A12" s="23" t="s">
        <v>82</v>
      </c>
      <c r="D12" s="12">
        <v>50</v>
      </c>
      <c r="E12" s="24"/>
      <c r="F12" s="25">
        <v>50</v>
      </c>
      <c r="G12" s="4" t="s">
        <v>83</v>
      </c>
    </row>
    <row r="13" spans="1:7" s="3" customFormat="1" ht="16.5" thickBot="1" x14ac:dyDescent="0.3">
      <c r="A13" s="26" t="s">
        <v>26</v>
      </c>
      <c r="B13" s="27"/>
      <c r="C13" s="27"/>
      <c r="D13" s="28">
        <f>SUM(D7:D12)</f>
        <v>1253</v>
      </c>
      <c r="E13" s="29"/>
      <c r="F13" s="30">
        <f>SUM(F7:F12)</f>
        <v>1253</v>
      </c>
    </row>
    <row r="14" spans="1:7" ht="5.25" customHeight="1" thickTop="1" x14ac:dyDescent="0.25"/>
    <row r="15" spans="1:7" s="20" customFormat="1" ht="18.75" x14ac:dyDescent="0.3">
      <c r="A15" s="59" t="s">
        <v>22</v>
      </c>
      <c r="B15" s="59"/>
      <c r="C15" s="59"/>
      <c r="D15" s="59"/>
      <c r="E15" s="59"/>
      <c r="F15" s="59"/>
    </row>
    <row r="16" spans="1:7" s="4" customFormat="1" ht="47.25" x14ac:dyDescent="0.25">
      <c r="C16" s="31" t="s">
        <v>58</v>
      </c>
      <c r="D16" s="21" t="s">
        <v>59</v>
      </c>
      <c r="E16" s="22" t="s">
        <v>56</v>
      </c>
      <c r="F16" s="21" t="s">
        <v>94</v>
      </c>
      <c r="G16" s="3" t="s">
        <v>14</v>
      </c>
    </row>
    <row r="17" spans="1:11" s="4" customFormat="1" ht="15.75" x14ac:dyDescent="0.25">
      <c r="A17" s="4" t="s">
        <v>31</v>
      </c>
      <c r="C17" s="13">
        <v>1200</v>
      </c>
      <c r="D17" s="32">
        <f>D19/(D18/100)</f>
        <v>1200</v>
      </c>
      <c r="E17" s="24" t="s">
        <v>3</v>
      </c>
      <c r="F17" s="33">
        <v>1200</v>
      </c>
      <c r="G17" s="4" t="s">
        <v>17</v>
      </c>
    </row>
    <row r="18" spans="1:11" s="4" customFormat="1" ht="15.75" x14ac:dyDescent="0.25">
      <c r="A18" s="4" t="s">
        <v>62</v>
      </c>
      <c r="C18" s="13">
        <v>63</v>
      </c>
      <c r="D18" s="14">
        <v>63</v>
      </c>
      <c r="E18" s="24" t="s">
        <v>2</v>
      </c>
      <c r="F18" s="33">
        <v>63</v>
      </c>
      <c r="G18" s="4" t="s">
        <v>4</v>
      </c>
      <c r="K18" s="4" t="s">
        <v>63</v>
      </c>
    </row>
    <row r="19" spans="1:11" s="4" customFormat="1" ht="15.75" x14ac:dyDescent="0.25">
      <c r="A19" s="4" t="s">
        <v>32</v>
      </c>
      <c r="C19" s="34">
        <f>C17*(C18/100)</f>
        <v>756</v>
      </c>
      <c r="D19" s="13">
        <v>756</v>
      </c>
      <c r="E19" s="24" t="s">
        <v>3</v>
      </c>
      <c r="F19" s="33">
        <v>756</v>
      </c>
      <c r="G19" s="4" t="s">
        <v>51</v>
      </c>
    </row>
    <row r="20" spans="1:11" s="4" customFormat="1" ht="15.75" x14ac:dyDescent="0.25">
      <c r="A20" s="4" t="s">
        <v>33</v>
      </c>
      <c r="C20" s="12">
        <v>2</v>
      </c>
      <c r="D20" s="12">
        <v>2</v>
      </c>
      <c r="E20" s="24" t="s">
        <v>28</v>
      </c>
      <c r="F20" s="35">
        <v>2</v>
      </c>
      <c r="G20" s="4" t="s">
        <v>13</v>
      </c>
    </row>
    <row r="21" spans="1:11" s="4" customFormat="1" ht="15.75" x14ac:dyDescent="0.25">
      <c r="A21" s="4" t="s">
        <v>57</v>
      </c>
      <c r="C21" s="36">
        <f>C19*C20</f>
        <v>1512</v>
      </c>
      <c r="D21" s="37">
        <f>D19*D20</f>
        <v>1512</v>
      </c>
      <c r="E21" s="24"/>
      <c r="F21" s="35">
        <v>1512</v>
      </c>
      <c r="G21" s="4" t="s">
        <v>5</v>
      </c>
    </row>
    <row r="22" spans="1:11" s="4" customFormat="1" ht="15.75" x14ac:dyDescent="0.25">
      <c r="A22" s="4" t="s">
        <v>34</v>
      </c>
      <c r="C22" s="36">
        <f>C21/C17</f>
        <v>1.26</v>
      </c>
      <c r="D22" s="37">
        <f>D21/D17</f>
        <v>1.26</v>
      </c>
      <c r="E22" s="24" t="s">
        <v>28</v>
      </c>
      <c r="F22" s="35">
        <v>1.26</v>
      </c>
      <c r="G22" s="4" t="s">
        <v>6</v>
      </c>
    </row>
    <row r="23" spans="1:11" s="4" customFormat="1" ht="15.75" x14ac:dyDescent="0.25">
      <c r="A23" s="4" t="s">
        <v>35</v>
      </c>
      <c r="C23" s="12">
        <v>1.2</v>
      </c>
      <c r="D23" s="12">
        <v>1.2</v>
      </c>
      <c r="E23" s="24" t="s">
        <v>28</v>
      </c>
      <c r="F23" s="35">
        <v>1.2</v>
      </c>
      <c r="G23" s="4" t="s">
        <v>15</v>
      </c>
    </row>
    <row r="24" spans="1:11" s="4" customFormat="1" ht="15.75" x14ac:dyDescent="0.25">
      <c r="A24" s="3" t="s">
        <v>60</v>
      </c>
      <c r="C24" s="38">
        <f>(C22*C17)-(C23*C17)</f>
        <v>72</v>
      </c>
      <c r="D24" s="38">
        <f>(D22*D17)-(D23*D17)</f>
        <v>72</v>
      </c>
      <c r="E24" s="24" t="s">
        <v>29</v>
      </c>
      <c r="F24" s="50">
        <v>72</v>
      </c>
      <c r="G24" s="4" t="s">
        <v>77</v>
      </c>
    </row>
    <row r="25" spans="1:11" s="3" customFormat="1" ht="16.5" thickBot="1" x14ac:dyDescent="0.3">
      <c r="A25" s="27" t="s">
        <v>61</v>
      </c>
      <c r="B25" s="27"/>
      <c r="C25" s="30">
        <f>C21-D13</f>
        <v>259</v>
      </c>
      <c r="D25" s="30">
        <f>D21-D13</f>
        <v>259</v>
      </c>
      <c r="E25" s="39" t="s">
        <v>29</v>
      </c>
      <c r="F25" s="51">
        <v>259</v>
      </c>
      <c r="G25" s="4" t="s">
        <v>77</v>
      </c>
    </row>
    <row r="26" spans="1:11" ht="5.25" customHeight="1" thickTop="1" x14ac:dyDescent="0.25">
      <c r="F26" s="40"/>
    </row>
    <row r="27" spans="1:11" s="41" customFormat="1" ht="18.75" x14ac:dyDescent="0.3">
      <c r="A27" s="60" t="s">
        <v>54</v>
      </c>
      <c r="B27" s="60"/>
      <c r="C27" s="60"/>
      <c r="D27" s="60"/>
      <c r="E27" s="60"/>
      <c r="F27" s="60"/>
    </row>
    <row r="28" spans="1:11" s="41" customFormat="1" ht="18.75" x14ac:dyDescent="0.3">
      <c r="A28" s="59" t="s">
        <v>55</v>
      </c>
      <c r="B28" s="59"/>
      <c r="C28" s="59"/>
      <c r="D28" s="59"/>
      <c r="E28" s="59"/>
      <c r="F28" s="59"/>
    </row>
    <row r="29" spans="1:11" s="4" customFormat="1" ht="31.5" x14ac:dyDescent="0.25">
      <c r="D29" s="21" t="s">
        <v>1</v>
      </c>
      <c r="E29" s="22" t="s">
        <v>56</v>
      </c>
      <c r="F29" s="21" t="s">
        <v>84</v>
      </c>
      <c r="G29" s="3" t="s">
        <v>14</v>
      </c>
    </row>
    <row r="30" spans="1:11" s="4" customFormat="1" ht="15.75" x14ac:dyDescent="0.25">
      <c r="A30" s="4" t="s">
        <v>89</v>
      </c>
      <c r="D30" s="15">
        <f>D19</f>
        <v>756</v>
      </c>
      <c r="E30" s="24" t="s">
        <v>3</v>
      </c>
      <c r="F30" s="33">
        <v>756</v>
      </c>
      <c r="G30" s="4" t="s">
        <v>36</v>
      </c>
    </row>
    <row r="31" spans="1:11" s="4" customFormat="1" ht="15.75" x14ac:dyDescent="0.25">
      <c r="A31" s="4" t="s">
        <v>37</v>
      </c>
      <c r="D31" s="13">
        <v>70</v>
      </c>
      <c r="E31" s="24" t="s">
        <v>2</v>
      </c>
      <c r="F31" s="33">
        <v>70</v>
      </c>
      <c r="G31" s="4" t="s">
        <v>92</v>
      </c>
    </row>
    <row r="32" spans="1:11" s="4" customFormat="1" ht="15.75" x14ac:dyDescent="0.25">
      <c r="A32" s="4" t="s">
        <v>38</v>
      </c>
      <c r="D32" s="34">
        <f>D30*(D31/100)</f>
        <v>529.19999999999993</v>
      </c>
      <c r="E32" s="24" t="s">
        <v>3</v>
      </c>
      <c r="F32" s="33">
        <v>529.20000000000005</v>
      </c>
      <c r="G32" s="4" t="s">
        <v>7</v>
      </c>
    </row>
    <row r="33" spans="1:9" s="4" customFormat="1" ht="15.75" x14ac:dyDescent="0.25">
      <c r="A33" s="4" t="s">
        <v>39</v>
      </c>
      <c r="D33" s="12">
        <v>55</v>
      </c>
      <c r="E33" s="24" t="s">
        <v>29</v>
      </c>
      <c r="F33" s="25">
        <v>55</v>
      </c>
      <c r="G33" s="4" t="s">
        <v>8</v>
      </c>
    </row>
    <row r="34" spans="1:9" s="4" customFormat="1" ht="15.75" x14ac:dyDescent="0.25">
      <c r="A34" s="4" t="s">
        <v>40</v>
      </c>
      <c r="D34" s="12">
        <v>0.5</v>
      </c>
      <c r="E34" s="24" t="s">
        <v>28</v>
      </c>
      <c r="F34" s="25">
        <v>0.5</v>
      </c>
      <c r="G34" s="4" t="s">
        <v>8</v>
      </c>
    </row>
    <row r="35" spans="1:9" s="4" customFormat="1" ht="15.75" x14ac:dyDescent="0.25">
      <c r="A35" s="4" t="s">
        <v>41</v>
      </c>
      <c r="D35" s="36">
        <f>D30*D34</f>
        <v>378</v>
      </c>
      <c r="E35" s="24"/>
      <c r="F35" s="25">
        <v>378</v>
      </c>
      <c r="G35" s="4" t="s">
        <v>9</v>
      </c>
    </row>
    <row r="36" spans="1:9" s="4" customFormat="1" ht="15.75" x14ac:dyDescent="0.25">
      <c r="A36" s="4" t="s">
        <v>42</v>
      </c>
      <c r="D36" s="36">
        <f>D21+D33+D35</f>
        <v>1945</v>
      </c>
      <c r="E36" s="24"/>
      <c r="F36" s="25">
        <v>1945</v>
      </c>
      <c r="G36" s="4" t="s">
        <v>93</v>
      </c>
    </row>
    <row r="37" spans="1:9" s="4" customFormat="1" ht="15.75" x14ac:dyDescent="0.25">
      <c r="A37" s="4" t="s">
        <v>43</v>
      </c>
      <c r="D37" s="36">
        <f>D36/D32</f>
        <v>3.6753590325018903</v>
      </c>
      <c r="E37" s="24" t="s">
        <v>28</v>
      </c>
      <c r="F37" s="25">
        <v>4.82</v>
      </c>
      <c r="G37" s="4" t="s">
        <v>47</v>
      </c>
    </row>
    <row r="38" spans="1:9" s="4" customFormat="1" ht="15.75" x14ac:dyDescent="0.25">
      <c r="A38" s="4" t="s">
        <v>67</v>
      </c>
      <c r="D38" s="12">
        <v>5.63</v>
      </c>
      <c r="E38" s="24" t="s">
        <v>28</v>
      </c>
      <c r="F38" s="25">
        <v>5.63</v>
      </c>
      <c r="G38" s="4" t="s">
        <v>66</v>
      </c>
      <c r="I38" s="48" t="s">
        <v>65</v>
      </c>
    </row>
    <row r="39" spans="1:9" s="4" customFormat="1" ht="15.75" x14ac:dyDescent="0.25">
      <c r="A39" s="4" t="s">
        <v>27</v>
      </c>
      <c r="D39" s="43">
        <f>D38*D32</f>
        <v>2979.3959999999997</v>
      </c>
      <c r="E39" s="24"/>
      <c r="F39" s="25">
        <v>2979.4</v>
      </c>
      <c r="G39" s="4" t="s">
        <v>44</v>
      </c>
    </row>
    <row r="40" spans="1:9" s="4" customFormat="1" ht="15.75" x14ac:dyDescent="0.25">
      <c r="A40" s="4" t="s">
        <v>30</v>
      </c>
      <c r="D40" s="36">
        <f>D38-D37</f>
        <v>1.9546409674981096</v>
      </c>
      <c r="E40" s="24" t="s">
        <v>28</v>
      </c>
      <c r="F40" s="25">
        <v>1.95</v>
      </c>
      <c r="G40" s="4" t="s">
        <v>45</v>
      </c>
    </row>
    <row r="41" spans="1:9" s="4" customFormat="1" ht="16.5" thickBot="1" x14ac:dyDescent="0.3">
      <c r="A41" s="27" t="s">
        <v>18</v>
      </c>
      <c r="B41" s="44"/>
      <c r="C41" s="44"/>
      <c r="D41" s="45">
        <f>(1-(D37/D38))*100</f>
        <v>34.718312033714206</v>
      </c>
      <c r="E41" s="46" t="s">
        <v>2</v>
      </c>
      <c r="F41" s="47">
        <v>34.700000000000003</v>
      </c>
      <c r="G41" s="4" t="s">
        <v>46</v>
      </c>
    </row>
    <row r="42" spans="1:9" s="4" customFormat="1" ht="16.5" thickTop="1" x14ac:dyDescent="0.25">
      <c r="A42" s="42"/>
      <c r="E42" s="24"/>
    </row>
    <row r="43" spans="1:9" s="4" customFormat="1" ht="15.75" x14ac:dyDescent="0.25">
      <c r="E43" s="24"/>
    </row>
    <row r="44" spans="1:9" s="4" customFormat="1" ht="15.75" x14ac:dyDescent="0.25">
      <c r="E44" s="24"/>
    </row>
  </sheetData>
  <sheetProtection algorithmName="SHA-512" hashValue="NYVpQLGUTr7QDHTLr9YYu2itdpFLwtVvJwe6EX9z/ZXwzqddIR5GsqklGLTWOlUGNLzc1IMIKqXXvViZxzKlJQ==" saltValue="D+jcAjxkSwrOaMUbt8o3Sg==" spinCount="100000" sheet="1" selectLockedCells="1"/>
  <mergeCells count="5">
    <mergeCell ref="A5:F5"/>
    <mergeCell ref="A15:F15"/>
    <mergeCell ref="A27:F27"/>
    <mergeCell ref="A28:F28"/>
    <mergeCell ref="A1:F1"/>
  </mergeCells>
  <hyperlinks>
    <hyperlink ref="I38" r:id="rId1" xr:uid="{00000000-0004-0000-02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WILLIAM HALFMAN</cp:lastModifiedBy>
  <cp:lastPrinted>2014-09-15T15:05:12Z</cp:lastPrinted>
  <dcterms:created xsi:type="dcterms:W3CDTF">2013-09-19T20:20:14Z</dcterms:created>
  <dcterms:modified xsi:type="dcterms:W3CDTF">2024-09-13T16:13:47Z</dcterms:modified>
</cp:coreProperties>
</file>